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05" windowWidth="17070" windowHeight="12045"/>
  </bookViews>
  <sheets>
    <sheet name="Dons" sheetId="1" r:id="rId1"/>
    <sheet name="Etiquettes" sheetId="2" r:id="rId2"/>
    <sheet name="Feuil3" sheetId="3" r:id="rId3"/>
  </sheets>
  <definedNames>
    <definedName name="_xlnm.Print_Area" localSheetId="1">Etiquettes!$F$15:$L$55</definedName>
  </definedNames>
  <calcPr calcId="144525"/>
</workbook>
</file>

<file path=xl/calcChain.xml><?xml version="1.0" encoding="utf-8"?>
<calcChain xmlns="http://schemas.openxmlformats.org/spreadsheetml/2006/main">
  <c r="D11" i="2" l="1"/>
  <c r="D51" i="2" s="1"/>
  <c r="D52" i="2" s="1"/>
  <c r="D10" i="2"/>
  <c r="D46" i="2" s="1"/>
  <c r="D47" i="2" s="1"/>
  <c r="D9" i="2"/>
  <c r="D41" i="2" s="1"/>
  <c r="D42" i="2" s="1"/>
  <c r="D8" i="2"/>
  <c r="D36" i="2" s="1"/>
  <c r="D37" i="2" s="1"/>
  <c r="D7" i="2"/>
  <c r="D6" i="2"/>
  <c r="D5" i="2"/>
  <c r="D4" i="2"/>
  <c r="C11" i="2"/>
  <c r="C51" i="2" s="1"/>
  <c r="C52" i="2" s="1"/>
  <c r="C10" i="2"/>
  <c r="C46" i="2" s="1"/>
  <c r="C47" i="2" s="1"/>
  <c r="C9" i="2"/>
  <c r="C41" i="2" s="1"/>
  <c r="C42" i="2" s="1"/>
  <c r="C8" i="2"/>
  <c r="C36" i="2" s="1"/>
  <c r="C37" i="2" s="1"/>
  <c r="C7" i="2"/>
  <c r="C6" i="2"/>
  <c r="C26" i="2" s="1"/>
  <c r="C27" i="2" s="1"/>
  <c r="C5" i="2"/>
  <c r="B11" i="2"/>
  <c r="B51" i="2" s="1"/>
  <c r="B52" i="2" s="1"/>
  <c r="B10" i="2"/>
  <c r="B46" i="2" s="1"/>
  <c r="B47" i="2" s="1"/>
  <c r="B9" i="2"/>
  <c r="B41" i="2" s="1"/>
  <c r="B42" i="2" s="1"/>
  <c r="B8" i="2"/>
  <c r="B7" i="2"/>
  <c r="B6" i="2"/>
  <c r="B5" i="2"/>
  <c r="C31" i="2"/>
  <c r="C32" i="2" s="1"/>
  <c r="C21" i="2"/>
  <c r="C22" i="2" s="1"/>
  <c r="C4" i="2"/>
  <c r="C16" i="2" s="1"/>
  <c r="C17" i="2" s="1"/>
  <c r="B36" i="2"/>
  <c r="B37" i="2" s="1"/>
  <c r="I52" i="2"/>
  <c r="G39" i="2"/>
  <c r="K47" i="2"/>
  <c r="I31" i="2"/>
  <c r="K44" i="2"/>
  <c r="I18" i="2"/>
  <c r="I23" i="2"/>
  <c r="I21" i="2"/>
  <c r="I28" i="2"/>
  <c r="I49" i="2"/>
  <c r="I37" i="2"/>
  <c r="I17" i="2"/>
  <c r="I36" i="2"/>
  <c r="I42" i="2"/>
  <c r="I38" i="2"/>
  <c r="I33" i="2"/>
  <c r="G36" i="2"/>
  <c r="I29" i="2"/>
  <c r="G47" i="2"/>
  <c r="I22" i="2"/>
  <c r="K54" i="2"/>
  <c r="I24" i="2"/>
  <c r="G54" i="2"/>
  <c r="I16" i="2"/>
  <c r="I32" i="2"/>
  <c r="G38" i="2"/>
  <c r="I39" i="2"/>
  <c r="I27" i="2"/>
  <c r="I26" i="2"/>
  <c r="I34" i="2"/>
  <c r="I19" i="2"/>
  <c r="G44" i="2"/>
  <c r="K37" i="2"/>
  <c r="G37" i="2"/>
  <c r="B31" i="2" l="1"/>
  <c r="B26" i="2"/>
  <c r="B27" i="2" s="1"/>
  <c r="B21" i="2"/>
  <c r="B22" i="2" s="1"/>
  <c r="D31" i="2"/>
  <c r="D26" i="2"/>
  <c r="D27" i="2" s="1"/>
  <c r="D21" i="2"/>
  <c r="D22" i="2" s="1"/>
  <c r="D16" i="2"/>
  <c r="D17" i="2" s="1"/>
  <c r="B4" i="2"/>
  <c r="B16" i="2" s="1"/>
  <c r="B17" i="2" s="1"/>
  <c r="G43" i="2"/>
  <c r="G42" i="2"/>
  <c r="G26" i="2"/>
  <c r="I53" i="2"/>
  <c r="G16" i="2"/>
  <c r="G53" i="2"/>
  <c r="G41" i="2"/>
  <c r="K16" i="2"/>
  <c r="K48" i="2"/>
  <c r="K42" i="2"/>
  <c r="K39" i="2"/>
  <c r="G27" i="2"/>
  <c r="G48" i="2"/>
  <c r="K23" i="2"/>
  <c r="K43" i="2"/>
  <c r="K52" i="2"/>
  <c r="G19" i="2"/>
  <c r="G29" i="2"/>
  <c r="K22" i="2"/>
  <c r="G22" i="2"/>
  <c r="G46" i="2"/>
  <c r="G21" i="2"/>
  <c r="G23" i="2"/>
  <c r="K24" i="2"/>
  <c r="G28" i="2"/>
  <c r="G17" i="2"/>
  <c r="I54" i="2"/>
  <c r="K18" i="2"/>
  <c r="K29" i="2"/>
  <c r="K46" i="2"/>
  <c r="K53" i="2"/>
  <c r="I48" i="2"/>
  <c r="G52" i="2"/>
  <c r="I51" i="2"/>
  <c r="I46" i="2"/>
  <c r="G51" i="2"/>
  <c r="K27" i="2"/>
  <c r="K51" i="2"/>
  <c r="G18" i="2"/>
  <c r="K36" i="2"/>
  <c r="K17" i="2"/>
  <c r="I43" i="2"/>
  <c r="K49" i="2"/>
  <c r="I41" i="2"/>
  <c r="I44" i="2"/>
  <c r="G49" i="2"/>
  <c r="K26" i="2"/>
  <c r="I47" i="2"/>
  <c r="K41" i="2"/>
  <c r="G24" i="2"/>
  <c r="K19" i="2"/>
  <c r="K21" i="2"/>
  <c r="K38" i="2"/>
  <c r="K28" i="2"/>
  <c r="D32" i="2" l="1"/>
  <c r="B32" i="2"/>
  <c r="G31" i="2"/>
  <c r="K33" i="2"/>
  <c r="K31" i="2"/>
  <c r="G33" i="2"/>
  <c r="K32" i="2"/>
  <c r="G34" i="2"/>
  <c r="G32" i="2"/>
  <c r="K34" i="2"/>
</calcChain>
</file>

<file path=xl/comments1.xml><?xml version="1.0" encoding="utf-8"?>
<comments xmlns="http://schemas.openxmlformats.org/spreadsheetml/2006/main">
  <authors>
    <author>Vulliez</author>
    <author>Loulou-Jéjé portable</author>
  </authors>
  <commentList>
    <comment ref="A1" authorId="0">
      <text>
        <r>
          <rPr>
            <sz val="8"/>
            <color indexed="81"/>
            <rFont val="Tahoma"/>
            <family val="2"/>
          </rPr>
          <t>x =&gt; remerciements envoyés</t>
        </r>
      </text>
    </comment>
    <comment ref="P1" authorId="1">
      <text>
        <r>
          <rPr>
            <sz val="8"/>
            <color indexed="81"/>
            <rFont val="Tahoma"/>
            <family val="2"/>
          </rPr>
          <t>- Attente envoi
- Envoie HA le xx
- Crédité depuis HA le xx
- Attente Enorev
- Crédité Enorev directement</t>
        </r>
      </text>
    </comment>
  </commentList>
</comments>
</file>

<file path=xl/sharedStrings.xml><?xml version="1.0" encoding="utf-8"?>
<sst xmlns="http://schemas.openxmlformats.org/spreadsheetml/2006/main" count="1266" uniqueCount="513">
  <si>
    <t>Num</t>
  </si>
  <si>
    <t>Nom/Prénom</t>
  </si>
  <si>
    <t>Adresse 1</t>
  </si>
  <si>
    <t>Adresse 2</t>
  </si>
  <si>
    <t>Code postal</t>
  </si>
  <si>
    <t>Ville</t>
  </si>
  <si>
    <t>email</t>
  </si>
  <si>
    <t>BRUNNER Aude / COTTIER Jacques</t>
  </si>
  <si>
    <t>2014-001</t>
  </si>
  <si>
    <t>Date don</t>
  </si>
  <si>
    <t>Méthode</t>
  </si>
  <si>
    <t>Astrium</t>
  </si>
  <si>
    <t>Montant</t>
  </si>
  <si>
    <t>Ordre</t>
  </si>
  <si>
    <t>Handicap Amitié - soutien à Enora</t>
  </si>
  <si>
    <t>Encaissement</t>
  </si>
  <si>
    <t>9 impasse du chemin vert</t>
  </si>
  <si>
    <t>FLOURENS</t>
  </si>
  <si>
    <t>BADOISELLE Loïc</t>
  </si>
  <si>
    <t>Bat F Appart 70</t>
  </si>
  <si>
    <t>10 avenue Pierre Mendès-France</t>
  </si>
  <si>
    <t>CASTANET-TOLOSAN</t>
  </si>
  <si>
    <t>DENAUX David</t>
  </si>
  <si>
    <t>2 rue Xiste TOUZA</t>
  </si>
  <si>
    <t>LABEGE</t>
  </si>
  <si>
    <t>INSA Andres</t>
  </si>
  <si>
    <t>Chemin des Graves</t>
  </si>
  <si>
    <t>DONNEVILLE</t>
  </si>
  <si>
    <t>HAZA Jean</t>
  </si>
  <si>
    <t>26 rue du Roussillon</t>
  </si>
  <si>
    <t>BALMA</t>
  </si>
  <si>
    <t>VERMOSEN Pierre-Marie</t>
  </si>
  <si>
    <t>52 rue Jules Claretie</t>
  </si>
  <si>
    <t>TOULOUSE</t>
  </si>
  <si>
    <t>MOINE Elodie</t>
  </si>
  <si>
    <t>39 rue Louis Vignes</t>
  </si>
  <si>
    <t>MICHON Patrick &amp; Anne-Marie</t>
  </si>
  <si>
    <t>12 rue du Docteur Kurzenne</t>
  </si>
  <si>
    <t>JOUY EN JOSAS</t>
  </si>
  <si>
    <t>Famille</t>
  </si>
  <si>
    <t>MAUDUIT Eric</t>
  </si>
  <si>
    <t>4 boulevard des oliviers</t>
  </si>
  <si>
    <t>MANOSQUE</t>
  </si>
  <si>
    <t>?</t>
  </si>
  <si>
    <t>LAMBRECHTS Jean-Marie</t>
  </si>
  <si>
    <t>54 rue François RABELAIS</t>
  </si>
  <si>
    <t>SAINT CYR SUR LOIRE</t>
  </si>
  <si>
    <t>ALINC Hélène</t>
  </si>
  <si>
    <t>117 chemin eds vents</t>
  </si>
  <si>
    <t>ECALLES ALIX</t>
  </si>
  <si>
    <t>LEMONNIER-LAMBRECTS M. ou Mme</t>
  </si>
  <si>
    <t>20 bis rue des puits</t>
  </si>
  <si>
    <t>Beigneux</t>
  </si>
  <si>
    <t>ATHEE SUR CHER</t>
  </si>
  <si>
    <t>CORDIER Sophie</t>
  </si>
  <si>
    <t>75 rue Paul Bert</t>
  </si>
  <si>
    <t>LYON</t>
  </si>
  <si>
    <t>FRELON Bruno / BACHELET Lucie</t>
  </si>
  <si>
    <t>8 route de Lys</t>
  </si>
  <si>
    <t>HAUT DE BASDARROS</t>
  </si>
  <si>
    <t>2014-002</t>
  </si>
  <si>
    <t>2014-003</t>
  </si>
  <si>
    <t>2014-004</t>
  </si>
  <si>
    <t>2014-005</t>
  </si>
  <si>
    <t>2014-006</t>
  </si>
  <si>
    <t>2014-007</t>
  </si>
  <si>
    <t>2014-008</t>
  </si>
  <si>
    <t>2014-009</t>
  </si>
  <si>
    <t>2014-010</t>
  </si>
  <si>
    <t>2014-011</t>
  </si>
  <si>
    <t>2014-012</t>
  </si>
  <si>
    <t>2014-013</t>
  </si>
  <si>
    <t>2014-014</t>
  </si>
  <si>
    <t>Prévenir lorsque le chèque est déposé : lucie.bachelet@gmail.com  +33 6 31 47 43 67</t>
  </si>
  <si>
    <t>CAYLA Laurent</t>
  </si>
  <si>
    <t>Place de l'église</t>
  </si>
  <si>
    <t>Frayssinhes</t>
  </si>
  <si>
    <t>LE VIBAL</t>
  </si>
  <si>
    <t>Enorev</t>
  </si>
  <si>
    <t>BRIANT Danièle</t>
  </si>
  <si>
    <t>Chemin de Kerdaniel</t>
  </si>
  <si>
    <t>MORLAIX</t>
  </si>
  <si>
    <t>CORREA Danièle</t>
  </si>
  <si>
    <t>Bat B Residence Mazveine</t>
  </si>
  <si>
    <t>33 avenue de la Martheline</t>
  </si>
  <si>
    <t>MARSEILLE</t>
  </si>
  <si>
    <t>MAUDUIT Antoine</t>
  </si>
  <si>
    <t>1 route de la vallée du Dun</t>
  </si>
  <si>
    <t>SAINT PIERRE LE VIEUX</t>
  </si>
  <si>
    <t>NARS Michel</t>
  </si>
  <si>
    <t>99 chemin de la patissière</t>
  </si>
  <si>
    <t>BEYNOST</t>
  </si>
  <si>
    <t>INSA</t>
  </si>
  <si>
    <t>GAGET Julian</t>
  </si>
  <si>
    <t>49 rue Edison</t>
  </si>
  <si>
    <t>MEYZIEU</t>
  </si>
  <si>
    <t>DELTOUR Bernard</t>
  </si>
  <si>
    <t>9 rue de Coulon</t>
  </si>
  <si>
    <t>PINSAGUEL</t>
  </si>
  <si>
    <t>bernard.deltour@astrium.eads.net</t>
  </si>
  <si>
    <t>BERNARD Colette</t>
  </si>
  <si>
    <t>4 impasse du col vert</t>
  </si>
  <si>
    <t>DOMERAT</t>
  </si>
  <si>
    <t>ARIDON Henri</t>
  </si>
  <si>
    <t>10 allée Frédéric Chopin</t>
  </si>
  <si>
    <t>SAINT GREGOIRE</t>
  </si>
  <si>
    <t>CORDIER Jean-Claude &amp; Janine</t>
  </si>
  <si>
    <t>1 boulevard des écoles</t>
  </si>
  <si>
    <t>PIBRAC</t>
  </si>
  <si>
    <t>HERMENT Thérèse</t>
  </si>
  <si>
    <t>12 route de la vallée du Dun</t>
  </si>
  <si>
    <t>BONNES Lionel / ROBIN Véronique</t>
  </si>
  <si>
    <t>21 rue Sizabuire</t>
  </si>
  <si>
    <t>Mécano ID</t>
  </si>
  <si>
    <t>ZELY Didier / CAZEMAJOR Eliane</t>
  </si>
  <si>
    <t>6 hameau de Beaulieu</t>
  </si>
  <si>
    <t>SAINT MARCEL PAULEL</t>
  </si>
  <si>
    <t>SOUCHET Maud</t>
  </si>
  <si>
    <t>Appt 703 Ensemble de la villa VENETO</t>
  </si>
  <si>
    <t>22 chemin Basso Cambo</t>
  </si>
  <si>
    <t>BORDEGARAY Céline</t>
  </si>
  <si>
    <t>13 Ter avenue des lauriers</t>
  </si>
  <si>
    <t>PAU</t>
  </si>
  <si>
    <t>COUSSY Geoffrey</t>
  </si>
  <si>
    <t>20 rue du Panoramique</t>
  </si>
  <si>
    <t>SAINT ORENS DE GAMEVILLE</t>
  </si>
  <si>
    <t>TURPIN Claudine</t>
  </si>
  <si>
    <t>4 rue Camille Guerin</t>
  </si>
  <si>
    <t>DUBOIS Nathalie</t>
  </si>
  <si>
    <t>2 rue des Péchers</t>
  </si>
  <si>
    <t>LONGAGES</t>
  </si>
  <si>
    <t>MESNIER Didier</t>
  </si>
  <si>
    <t>31 rue Devic</t>
  </si>
  <si>
    <t>BLOT A. &amp; MAURIS C.</t>
  </si>
  <si>
    <t>40 rue des Saules</t>
  </si>
  <si>
    <t>Bat E Appt 21</t>
  </si>
  <si>
    <t>HEMART Guillaume</t>
  </si>
  <si>
    <t>8 Lieu Dit Les Galliers</t>
  </si>
  <si>
    <t>LHERM</t>
  </si>
  <si>
    <t>BRIANT Jean</t>
  </si>
  <si>
    <t>Villar an Dossen</t>
  </si>
  <si>
    <t>CARANTEC</t>
  </si>
  <si>
    <t>Jacques.cottier@astrium.eads.net</t>
  </si>
  <si>
    <t>loic.badoiselle@astrium.eads.net</t>
  </si>
  <si>
    <t>david.denaux@astrium.eads.net</t>
  </si>
  <si>
    <t>andres.insa@astrium.eads.net</t>
  </si>
  <si>
    <t>jean.haza@astrium.eads.net</t>
  </si>
  <si>
    <t>pierre-marie.vermosen@astrium.eads.net</t>
  </si>
  <si>
    <t>2014-015</t>
  </si>
  <si>
    <t>2014-016</t>
  </si>
  <si>
    <t>2014-017</t>
  </si>
  <si>
    <t>2014-018</t>
  </si>
  <si>
    <t>2014-019</t>
  </si>
  <si>
    <t>2014-020</t>
  </si>
  <si>
    <t>2014-021</t>
  </si>
  <si>
    <t>2014-022</t>
  </si>
  <si>
    <t>2014-023</t>
  </si>
  <si>
    <t>2014-024</t>
  </si>
  <si>
    <t>2014-025</t>
  </si>
  <si>
    <t>2014-026</t>
  </si>
  <si>
    <t>2014-027</t>
  </si>
  <si>
    <t>2014-028</t>
  </si>
  <si>
    <t>2014-029</t>
  </si>
  <si>
    <t>2014-030</t>
  </si>
  <si>
    <t>2014-031</t>
  </si>
  <si>
    <t>2014-032</t>
  </si>
  <si>
    <t>2014-033</t>
  </si>
  <si>
    <t>2014-034</t>
  </si>
  <si>
    <t>2014-035</t>
  </si>
  <si>
    <t>2014-036</t>
  </si>
  <si>
    <t>2014-037</t>
  </si>
  <si>
    <t>2014-038</t>
  </si>
  <si>
    <t>n° chèque</t>
  </si>
  <si>
    <t>ligne</t>
  </si>
  <si>
    <t>2014-039</t>
  </si>
  <si>
    <t>ARIDON Henri &amp; Françoise</t>
  </si>
  <si>
    <t>2014-040</t>
  </si>
  <si>
    <t>2014-041</t>
  </si>
  <si>
    <t>2014-042</t>
  </si>
  <si>
    <t>2014-043</t>
  </si>
  <si>
    <t>2014-044</t>
  </si>
  <si>
    <t>2014-045</t>
  </si>
  <si>
    <t>2014-046</t>
  </si>
  <si>
    <t>2014-047</t>
  </si>
  <si>
    <t>2014-048</t>
  </si>
  <si>
    <t>2014-049</t>
  </si>
  <si>
    <t>BERRONE Thierry &amp; TODESCHI Nathalie</t>
  </si>
  <si>
    <t>Mondelle</t>
  </si>
  <si>
    <t>518 route de Roqueseriere</t>
  </si>
  <si>
    <t>SAINT SULPICE</t>
  </si>
  <si>
    <t>Cloches pieds</t>
  </si>
  <si>
    <t>THEVENOUD Fanny</t>
  </si>
  <si>
    <t>5 rue Philippe Feral</t>
  </si>
  <si>
    <t>Amis</t>
  </si>
  <si>
    <t>NAPOLEONI Bernard</t>
  </si>
  <si>
    <t>Batiment F1</t>
  </si>
  <si>
    <t>123 traversée Parangon</t>
  </si>
  <si>
    <t>CORREA Jacques</t>
  </si>
  <si>
    <t>153 impasse Théodore Aubanel</t>
  </si>
  <si>
    <t>SIX FOURS LES PLAGES</t>
  </si>
  <si>
    <t>ARIDON Erwan</t>
  </si>
  <si>
    <t>79 rue d'Antrain</t>
  </si>
  <si>
    <t>RENNES</t>
  </si>
  <si>
    <t>Week-end Coiffure</t>
  </si>
  <si>
    <t>GIRAL Dominique</t>
  </si>
  <si>
    <t>14 rue des Cèdres</t>
  </si>
  <si>
    <t>LONS</t>
  </si>
  <si>
    <t>M. ARBOUCALOT &amp; Mlle DROZ</t>
  </si>
  <si>
    <t>573 Chemin de la Loubatère</t>
  </si>
  <si>
    <t>MERVILLE</t>
  </si>
  <si>
    <t>FOULON Roland</t>
  </si>
  <si>
    <t>3 impasse du CEL REMY</t>
  </si>
  <si>
    <t>Appart 32</t>
  </si>
  <si>
    <t>CHATELET Eric</t>
  </si>
  <si>
    <t>Le Verger</t>
  </si>
  <si>
    <t>CIVRIEUX</t>
  </si>
  <si>
    <t>2014-050</t>
  </si>
  <si>
    <t>LEVASSEUR Benoit &amp; BONNEAU Juliette</t>
  </si>
  <si>
    <t>54 A Traversée Chante Perdrix</t>
  </si>
  <si>
    <t>Crédité le 15/04/2014</t>
  </si>
  <si>
    <t>2014-051</t>
  </si>
  <si>
    <t>2014-052</t>
  </si>
  <si>
    <t>GRONDEL Nicolas</t>
  </si>
  <si>
    <t>1 Parc de Diane</t>
  </si>
  <si>
    <t>LANGUILLE Joël</t>
  </si>
  <si>
    <t>221 rue de Curembourg</t>
  </si>
  <si>
    <t>SEMOY</t>
  </si>
  <si>
    <t>2014-053</t>
  </si>
  <si>
    <t>JAVAUX Olivier</t>
  </si>
  <si>
    <t>14 chemin des ourmets</t>
  </si>
  <si>
    <t>AYGUESVIVES</t>
  </si>
  <si>
    <t>Choisir autre papier photo dans les options d'impression
Le 6 avril 2014 - Imprimé jusqu'au 053</t>
  </si>
  <si>
    <t>CHARVET Benoit</t>
  </si>
  <si>
    <t>20 rue Jean MICOUD</t>
  </si>
  <si>
    <t>Liquide</t>
  </si>
  <si>
    <t>ALAIN Gregory</t>
  </si>
  <si>
    <t>4 rue des puits</t>
  </si>
  <si>
    <t>BAZIEGE</t>
  </si>
  <si>
    <t>2014-054</t>
  </si>
  <si>
    <t>OHL-CADI Karim</t>
  </si>
  <si>
    <t>63 rue Henri GORJUS</t>
  </si>
  <si>
    <t>2014-055</t>
  </si>
  <si>
    <t>2014-056</t>
  </si>
  <si>
    <t>GUYARD France</t>
  </si>
  <si>
    <t>5 rue FLEMING</t>
  </si>
  <si>
    <t>Cmde 5 sacs</t>
  </si>
  <si>
    <t>Cmde 1 sac couleur Naturelle</t>
  </si>
  <si>
    <t>12 rue du Docteur KURZENNE</t>
  </si>
  <si>
    <t>LUISANT</t>
  </si>
  <si>
    <t>Envoi HA le 26/04</t>
  </si>
  <si>
    <t>Envoi HA le 26/04 - Chèque Jéjé</t>
  </si>
  <si>
    <t>Crédité via HA le 26/4</t>
  </si>
  <si>
    <t>2014-057</t>
  </si>
  <si>
    <t>2014-058</t>
  </si>
  <si>
    <t>2014-059</t>
  </si>
  <si>
    <t>2014-060</t>
  </si>
  <si>
    <t>CONNAN Thérèse</t>
  </si>
  <si>
    <t>84 rue de LODI</t>
  </si>
  <si>
    <t>Bat G Le Castel Lodi</t>
  </si>
  <si>
    <t>Attente envoi HA</t>
  </si>
  <si>
    <t>LANGUILLE Marie</t>
  </si>
  <si>
    <t>46 rue de l'Amiral MOUCHEZ</t>
  </si>
  <si>
    <t>PARIS</t>
  </si>
  <si>
    <t>MALAPERT Marie-Paule</t>
  </si>
  <si>
    <t>6 rue du 19 mars 1962</t>
  </si>
  <si>
    <t>Villa Gourbis Quartier Lacroix</t>
  </si>
  <si>
    <t>VOLONNE</t>
  </si>
  <si>
    <t>à créditer</t>
  </si>
  <si>
    <t>SAGAZAN Mireille</t>
  </si>
  <si>
    <t>41 rue du ROURE</t>
  </si>
  <si>
    <t>MALLEMORT</t>
  </si>
  <si>
    <t>x</t>
  </si>
  <si>
    <t>CLOAREC Robert</t>
  </si>
  <si>
    <t>44 rue du Château</t>
  </si>
  <si>
    <t>BREST</t>
  </si>
  <si>
    <t>Nourrice</t>
  </si>
  <si>
    <t>BOUISSIERE Amandine</t>
  </si>
  <si>
    <t>229 rue Vendôme</t>
  </si>
  <si>
    <t>GOURINAT Yves</t>
  </si>
  <si>
    <t>3 chemin de l'intendant</t>
  </si>
  <si>
    <t>CASTRES</t>
  </si>
  <si>
    <t>2014-061</t>
  </si>
  <si>
    <t>2014-062</t>
  </si>
  <si>
    <t>2014-063</t>
  </si>
  <si>
    <t>BRIANT Jean-Yves</t>
  </si>
  <si>
    <t>10 Chemin du VARQUEZ</t>
  </si>
  <si>
    <t>PAULHIAC Damien &amp; Marie</t>
  </si>
  <si>
    <t>18 B avenue du Maréchal Foch</t>
  </si>
  <si>
    <t>Bat D2 - Appart 7</t>
  </si>
  <si>
    <t>ISAE</t>
  </si>
  <si>
    <t>2014-064</t>
  </si>
  <si>
    <t>2014-065</t>
  </si>
  <si>
    <t>2014-066</t>
  </si>
  <si>
    <t>2014-067</t>
  </si>
  <si>
    <t>2014-068</t>
  </si>
  <si>
    <t>CAU Perrine</t>
  </si>
  <si>
    <t>8 rue Albert MAMY</t>
  </si>
  <si>
    <t>Vente 1 sac</t>
  </si>
  <si>
    <t>BERTHOMIEU Catherine</t>
  </si>
  <si>
    <t>Impasse de Saumate</t>
  </si>
  <si>
    <t>FRONTON</t>
  </si>
  <si>
    <t>Resa En Marge (2 pers.)</t>
  </si>
  <si>
    <t>REMOND Didier</t>
  </si>
  <si>
    <t>14 rue de RUPETIT</t>
  </si>
  <si>
    <t>GENAS</t>
  </si>
  <si>
    <t>GERMANE Laure &amp; BENOIT-CATTIN Jean</t>
  </si>
  <si>
    <t>76 ru du PENSIONNAT</t>
  </si>
  <si>
    <t>Association Les Cloches Pieds</t>
  </si>
  <si>
    <t>Saint WAAST</t>
  </si>
  <si>
    <t>COUFFOULEUX</t>
  </si>
  <si>
    <t>Participation les pieds en fête</t>
  </si>
  <si>
    <t>ROQUES Cécile</t>
  </si>
  <si>
    <t>Appart 202</t>
  </si>
  <si>
    <t>33 rue Saint SYLVE</t>
  </si>
  <si>
    <t>Cmde 2 sacs (naturel+violet)</t>
  </si>
  <si>
    <t>RAVET-SENKANS Muriel</t>
  </si>
  <si>
    <t>App 115</t>
  </si>
  <si>
    <t>14 boulevard du Général De Gaulle</t>
  </si>
  <si>
    <t>DRAVEIL</t>
  </si>
  <si>
    <t>Cmde 10 sacs (2 par couleur)</t>
  </si>
  <si>
    <t>2014-069</t>
  </si>
  <si>
    <t>2014-070</t>
  </si>
  <si>
    <t>2014-071</t>
  </si>
  <si>
    <t>2014-072</t>
  </si>
  <si>
    <t>2014-073</t>
  </si>
  <si>
    <t>2014-074</t>
  </si>
  <si>
    <t>2014-075</t>
  </si>
  <si>
    <t>GIUSTI Philippe</t>
  </si>
  <si>
    <t>1 rue Charles LEVENEZ</t>
  </si>
  <si>
    <t>CROZON</t>
  </si>
  <si>
    <t>Cmde 2 sacs (rouge+Bleu)</t>
  </si>
  <si>
    <t>OLDHAM Robert</t>
  </si>
  <si>
    <t>26 chemin de Triguebeoure</t>
  </si>
  <si>
    <t>LAPEYROUSE FOSSAT</t>
  </si>
  <si>
    <t>??</t>
  </si>
  <si>
    <t>Faire chèque Jéjé</t>
  </si>
  <si>
    <t>11 allée des Zephyrs</t>
  </si>
  <si>
    <t>RAMONVILLE</t>
  </si>
  <si>
    <t>2014-076</t>
  </si>
  <si>
    <t>MAIGNE Philippe &amp; Françoise</t>
  </si>
  <si>
    <t>CHRETIEN Jean-Pierre</t>
  </si>
  <si>
    <t>30 avenue de l'aéropostale</t>
  </si>
  <si>
    <t>2014-077</t>
  </si>
  <si>
    <t>2014-078</t>
  </si>
  <si>
    <t>2014-079</t>
  </si>
  <si>
    <t>2014-080</t>
  </si>
  <si>
    <t>RIBOT Alexandre</t>
  </si>
  <si>
    <t>55 rue Chaptal</t>
  </si>
  <si>
    <t>LEVALLOIS-PERRET</t>
  </si>
  <si>
    <t>LABARRERE Michel</t>
  </si>
  <si>
    <t>32 rue des Cèdres</t>
  </si>
  <si>
    <t>nicolas.lastere@neuf.fr</t>
  </si>
  <si>
    <t>pauletnico@free.fr</t>
  </si>
  <si>
    <t>sophie_delage@yahoo.fr</t>
  </si>
  <si>
    <t>gjarton@hotmail.com</t>
  </si>
  <si>
    <t>cdubuy@yahoo.com</t>
  </si>
  <si>
    <t>giambra.and.co@gmail.com</t>
  </si>
  <si>
    <t>patcama@orange.fr</t>
  </si>
  <si>
    <t>perrine_cau@yahoo.fr</t>
  </si>
  <si>
    <t>famille.muzio@laposte.net</t>
  </si>
  <si>
    <t>stephane.chupin@gmail.com</t>
  </si>
  <si>
    <t>pascale.hugues@gmail.com</t>
  </si>
  <si>
    <t>pbelaubr@yahoo.com</t>
  </si>
  <si>
    <t>bartolinathalie@yahoo.fr</t>
  </si>
  <si>
    <t>jf.roussel@free.fr</t>
  </si>
  <si>
    <t>marie.paulhiac@gmail.com</t>
  </si>
  <si>
    <t>cedric.savignac@steliam-consulting.com</t>
  </si>
  <si>
    <t>florent.teichteil@gmail.com</t>
  </si>
  <si>
    <t>thierry.valerie.nuns@free.fr</t>
  </si>
  <si>
    <t>lguibert@free.fr</t>
  </si>
  <si>
    <t>romain.fremez@gmail.com</t>
  </si>
  <si>
    <t>ftponcin@orange.fr</t>
  </si>
  <si>
    <t>marcel.guwang@free.fr</t>
  </si>
  <si>
    <t>jeremycahuzac32@hotmail.fr</t>
  </si>
  <si>
    <t>oceane.javaux@gmail.com</t>
  </si>
  <si>
    <t>prouchit@free.fr</t>
  </si>
  <si>
    <t>christophe.bousquet@astrium.eads.net</t>
  </si>
  <si>
    <t>vincentisa.claudet@free.fr</t>
  </si>
  <si>
    <t>marlene.nogaret@free.fr</t>
  </si>
  <si>
    <t>marie.jarry@gmail.com</t>
  </si>
  <si>
    <t>jj.bruniera@orange.Fr</t>
  </si>
  <si>
    <t>sebastien.aubry@onera.fr</t>
  </si>
  <si>
    <t>ludivine.calmes@gmail.com</t>
  </si>
  <si>
    <t>g.calvet@gimm-traiteur.com</t>
  </si>
  <si>
    <t>mirpascal@gmail.com</t>
  </si>
  <si>
    <t>LASTERE Julie et Nicolas</t>
  </si>
  <si>
    <t>BOTARGUES Paule et Nicolas</t>
  </si>
  <si>
    <t>DELAGE Sophie / BURLOTTE Matthieu</t>
  </si>
  <si>
    <t>DUBUY Céline / TEYSSERRE Mathieu</t>
  </si>
  <si>
    <t>BERTHOMIEU Catherine GIAMBRA Arnaud</t>
  </si>
  <si>
    <t>CAMARASA Patrick et Agnès</t>
  </si>
  <si>
    <t>CAU Perrine / AURIAC Nicolas</t>
  </si>
  <si>
    <t>MUZIO Fabienne</t>
  </si>
  <si>
    <t>BELLOC Céline</t>
  </si>
  <si>
    <t>cwbelloc@gmail.com</t>
  </si>
  <si>
    <t>CHUPIN Stéphane</t>
  </si>
  <si>
    <t>HUGUES Pascale et Emmanuel</t>
  </si>
  <si>
    <t>BELAUBRE Caroline et Pascal</t>
  </si>
  <si>
    <t>BARTOLI Nathalie / CANOUET Nicolas</t>
  </si>
  <si>
    <t>PAULHIAC Marie et Damien</t>
  </si>
  <si>
    <t>SAVIGNAC Cédric</t>
  </si>
  <si>
    <t>TEICHTEIL Raoudha et Florent</t>
  </si>
  <si>
    <t>NUNS Thierry</t>
  </si>
  <si>
    <t>GUIBERT Laurent</t>
  </si>
  <si>
    <t>FREMEZ Romain et Flora</t>
  </si>
  <si>
    <t>PONCIN Thierry</t>
  </si>
  <si>
    <t>CAHUZAC Jérémy</t>
  </si>
  <si>
    <t>JAVAUX Océane</t>
  </si>
  <si>
    <t>ROUCHIT Patrick</t>
  </si>
  <si>
    <t>BOUSQUET Christophe</t>
  </si>
  <si>
    <t>NOGARET Marlène</t>
  </si>
  <si>
    <t>JARRY Marie</t>
  </si>
  <si>
    <t>BRUNIERA Jean-Jacques</t>
  </si>
  <si>
    <t>AUBRY Sophie et Sébastien</t>
  </si>
  <si>
    <t>CALMES</t>
  </si>
  <si>
    <t>CALVET Gérard - Gimm traiteur</t>
  </si>
  <si>
    <t>PASCAL Mireille et Xavier</t>
  </si>
  <si>
    <t>2014-081</t>
  </si>
  <si>
    <t>2014-082</t>
  </si>
  <si>
    <t>2014-083</t>
  </si>
  <si>
    <t>2014-084</t>
  </si>
  <si>
    <t>2014-085</t>
  </si>
  <si>
    <t>2014-086</t>
  </si>
  <si>
    <t>2014-087</t>
  </si>
  <si>
    <t>2014-088</t>
  </si>
  <si>
    <t>2014-089</t>
  </si>
  <si>
    <t>2014-090</t>
  </si>
  <si>
    <t>2014-091</t>
  </si>
  <si>
    <t>2014-092</t>
  </si>
  <si>
    <t>2014-093</t>
  </si>
  <si>
    <t>2014-094</t>
  </si>
  <si>
    <t>2014-095</t>
  </si>
  <si>
    <t>2014-096</t>
  </si>
  <si>
    <t>2014-097</t>
  </si>
  <si>
    <t>2014-098</t>
  </si>
  <si>
    <t>2014-099</t>
  </si>
  <si>
    <t>2014-100</t>
  </si>
  <si>
    <t>2014-101</t>
  </si>
  <si>
    <t>2014-102</t>
  </si>
  <si>
    <t>2014-103</t>
  </si>
  <si>
    <t>2014-104</t>
  </si>
  <si>
    <t>2014-105</t>
  </si>
  <si>
    <t>2014-106</t>
  </si>
  <si>
    <t>2014-107</t>
  </si>
  <si>
    <t>2014-108</t>
  </si>
  <si>
    <t>2014-109</t>
  </si>
  <si>
    <t>2014-110</t>
  </si>
  <si>
    <t>2014-111</t>
  </si>
  <si>
    <t>2014-112</t>
  </si>
  <si>
    <t>2014-113</t>
  </si>
  <si>
    <t>2014-114</t>
  </si>
  <si>
    <t>Les Autans</t>
  </si>
  <si>
    <t>13 avenue d'INGINE</t>
  </si>
  <si>
    <t>ESCALQUENS</t>
  </si>
  <si>
    <t xml:space="preserve"> </t>
  </si>
  <si>
    <t>Attente chèque</t>
  </si>
  <si>
    <t>Batiment D2 - Appart 7</t>
  </si>
  <si>
    <t>18 bis avenue du maréchal Foch</t>
  </si>
  <si>
    <t>10 rue du joli son</t>
  </si>
  <si>
    <t>PECHABOU</t>
  </si>
  <si>
    <t>Lieu dit En Mengon</t>
  </si>
  <si>
    <t>SAINT LARY</t>
  </si>
  <si>
    <t>36 chemin Del Prat</t>
  </si>
  <si>
    <t>AUZEVILLE TOLOSAN</t>
  </si>
  <si>
    <t>89 Allée de Birenne</t>
  </si>
  <si>
    <t>14 rue du soleil levant</t>
  </si>
  <si>
    <t>Hamean du Rabe</t>
  </si>
  <si>
    <t>VENERQUE</t>
  </si>
  <si>
    <t>33B chemin de la Colomiere</t>
  </si>
  <si>
    <t>LACROIX-FALGARDE</t>
  </si>
  <si>
    <t>6 Chemin des chenes rouges</t>
  </si>
  <si>
    <t>REBIGUE</t>
  </si>
  <si>
    <t>1 allée du Cantou</t>
  </si>
  <si>
    <t>150 Lieu Dit Aux Piquets</t>
  </si>
  <si>
    <t>LA CASTERA</t>
  </si>
  <si>
    <t>Appart 1</t>
  </si>
  <si>
    <t>2 rue de la Bastide</t>
  </si>
  <si>
    <t>730 E Chemin de POURRADEL</t>
  </si>
  <si>
    <t>18 rue Rosa Park</t>
  </si>
  <si>
    <t>En Marge (2 pers.)</t>
  </si>
  <si>
    <t>En Marge (1 pers.)</t>
  </si>
  <si>
    <t>En Marge (6 pers.)</t>
  </si>
  <si>
    <t>En marge (10 pers.)</t>
  </si>
  <si>
    <t>1 allée du Val d'Eole</t>
  </si>
  <si>
    <t>GUWANG Marcel</t>
  </si>
  <si>
    <t>28 place du Foyer</t>
  </si>
  <si>
    <t>38 rue de Cantegril</t>
  </si>
  <si>
    <t>MONDONVILLE</t>
  </si>
  <si>
    <t>Bat 3 Appart 28</t>
  </si>
  <si>
    <t>Résidence du Stade</t>
  </si>
  <si>
    <t>CUGNAUX</t>
  </si>
  <si>
    <t>23 Chemin de Toulouse</t>
  </si>
  <si>
    <t>11 rue Fraçois Mansart</t>
  </si>
  <si>
    <t>15 rue Philadelphe de Gerde</t>
  </si>
  <si>
    <t>5 rue Buzzichelli</t>
  </si>
  <si>
    <t>35 chemin de la Colomière</t>
  </si>
  <si>
    <t>10 rue du camélia</t>
  </si>
  <si>
    <t>CLAUDET Vincent</t>
  </si>
  <si>
    <t>19 rue Loménie de Brienne</t>
  </si>
  <si>
    <t>Allée des Chênes</t>
  </si>
  <si>
    <t>TROUVE Rodolphe &amp; Marielle</t>
  </si>
  <si>
    <t>7 rue du Prieuré</t>
  </si>
  <si>
    <t>13 rue Temponieres</t>
  </si>
  <si>
    <t>13 rue Saint Gabriel</t>
  </si>
  <si>
    <t>ROUSSEL Jean-François Roussel</t>
  </si>
  <si>
    <t>5 chemin des orphelines</t>
  </si>
  <si>
    <t>SAINT PIERRE de LAGES</t>
  </si>
  <si>
    <t>COUTURIER Stéphane</t>
  </si>
  <si>
    <t>Appt 8 Bat A Résidence Amiral</t>
  </si>
  <si>
    <t>5 rue de Chaussas</t>
  </si>
  <si>
    <t>JARTON Gaelle</t>
  </si>
  <si>
    <t>Res. Jardin Royal 1 Bat E Appart 118</t>
  </si>
  <si>
    <t>51 rue de Mont Louis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</si>
</sst>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[$€-40C]_-;\-* #,##0\ [$€-40C]_-;_-* &quot;-&quot;??\ [$€-40C]_-;_-@_-"/>
    <numFmt numFmtId="165" formatCode="00000"/>
  </numFmts>
  <fonts count="9" x14ac:knownFonts="1">
    <font>
      <sz val="8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color indexed="81"/>
      <name val="Tahoma"/>
      <family val="2"/>
    </font>
    <font>
      <u/>
      <sz val="8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" xfId="0" applyNumberFormat="1" applyBorder="1"/>
    <xf numFmtId="164" fontId="0" fillId="0" borderId="2" xfId="0" applyNumberFormat="1" applyBorder="1"/>
    <xf numFmtId="14" fontId="0" fillId="0" borderId="4" xfId="0" applyNumberFormat="1" applyBorder="1"/>
    <xf numFmtId="164" fontId="0" fillId="0" borderId="5" xfId="0" applyNumberFormat="1" applyBorder="1"/>
    <xf numFmtId="0" fontId="1" fillId="2" borderId="0" xfId="0" applyFont="1" applyFill="1" applyAlignment="1">
      <alignment vertical="center" wrapText="1"/>
    </xf>
    <xf numFmtId="0" fontId="0" fillId="0" borderId="13" xfId="0" applyBorder="1"/>
    <xf numFmtId="0" fontId="3" fillId="0" borderId="11" xfId="1" applyBorder="1"/>
    <xf numFmtId="0" fontId="3" fillId="0" borderId="10" xfId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0" fillId="0" borderId="7" xfId="0" applyNumberFormat="1" applyBorder="1"/>
    <xf numFmtId="0" fontId="0" fillId="0" borderId="0" xfId="0" applyFill="1"/>
    <xf numFmtId="0" fontId="0" fillId="0" borderId="11" xfId="0" applyFill="1" applyBorder="1"/>
    <xf numFmtId="0" fontId="0" fillId="0" borderId="4" xfId="0" applyFill="1" applyBorder="1"/>
    <xf numFmtId="0" fontId="0" fillId="0" borderId="5" xfId="0" applyFill="1" applyBorder="1"/>
    <xf numFmtId="165" fontId="0" fillId="0" borderId="5" xfId="0" applyNumberFormat="1" applyFill="1" applyBorder="1"/>
    <xf numFmtId="0" fontId="0" fillId="0" borderId="6" xfId="0" applyFill="1" applyBorder="1"/>
    <xf numFmtId="14" fontId="0" fillId="0" borderId="4" xfId="0" applyNumberFormat="1" applyFill="1" applyBorder="1"/>
    <xf numFmtId="164" fontId="0" fillId="0" borderId="5" xfId="0" applyNumberFormat="1" applyFill="1" applyBorder="1"/>
    <xf numFmtId="0" fontId="0" fillId="4" borderId="6" xfId="0" applyFill="1" applyBorder="1"/>
    <xf numFmtId="0" fontId="0" fillId="4" borderId="11" xfId="0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11" xfId="1" applyFill="1" applyBorder="1"/>
    <xf numFmtId="0" fontId="0" fillId="4" borderId="5" xfId="0" applyFill="1" applyBorder="1"/>
  </cellXfs>
  <cellStyles count="2">
    <cellStyle name="Lien hypertexte" xfId="1" builtinId="8"/>
    <cellStyle name="Normal" xfId="0" builtinId="0"/>
  </cellStyles>
  <dxfs count="66"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wbelloc@gmail.com" TargetMode="External"/><Relationship Id="rId3" Type="http://schemas.openxmlformats.org/officeDocument/2006/relationships/hyperlink" Target="mailto:loic.badoiselle@astrium.eads.net" TargetMode="External"/><Relationship Id="rId7" Type="http://schemas.openxmlformats.org/officeDocument/2006/relationships/hyperlink" Target="mailto:pierre-marie.vermosen@astrium.eads.net" TargetMode="External"/><Relationship Id="rId2" Type="http://schemas.openxmlformats.org/officeDocument/2006/relationships/hyperlink" Target="mailto:Jacques.cottier@astrium.eads.net" TargetMode="External"/><Relationship Id="rId1" Type="http://schemas.openxmlformats.org/officeDocument/2006/relationships/hyperlink" Target="mailto:bernard.deltour@astrium.eads.net" TargetMode="External"/><Relationship Id="rId6" Type="http://schemas.openxmlformats.org/officeDocument/2006/relationships/hyperlink" Target="mailto:jean.haza@astrium.eads.net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andres.insa@astrium.eads.net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david.denaux@astrium.eads.ne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E175"/>
  <sheetViews>
    <sheetView tabSelected="1" workbookViewId="0">
      <pane xSplit="4" ySplit="3" topLeftCell="E4" activePane="bottomRight" state="frozenSplit"/>
      <selection activeCell="A3" sqref="A3:XFD3"/>
      <selection pane="topRight" activeCell="E1" sqref="E1"/>
      <selection pane="bottomLeft" activeCell="A4" sqref="A4"/>
      <selection pane="bottomRight" activeCell="N93" sqref="N93"/>
    </sheetView>
  </sheetViews>
  <sheetFormatPr baseColWidth="10" defaultRowHeight="11.25" x14ac:dyDescent="0.2"/>
  <cols>
    <col min="1" max="1" width="1.83203125" customWidth="1"/>
    <col min="2" max="2" width="8.83203125" customWidth="1"/>
    <col min="3" max="3" width="1.83203125" customWidth="1"/>
    <col min="4" max="4" width="27.5" bestFit="1" customWidth="1"/>
    <col min="5" max="6" width="15.83203125" customWidth="1"/>
    <col min="7" max="7" width="6.6640625" customWidth="1"/>
    <col min="9" max="9" width="1.83203125" customWidth="1"/>
    <col min="11" max="11" width="1.83203125" customWidth="1"/>
    <col min="12" max="12" width="10.5" bestFit="1" customWidth="1"/>
    <col min="13" max="13" width="22.83203125" customWidth="1"/>
    <col min="15" max="15" width="8.83203125" bestFit="1" customWidth="1"/>
    <col min="16" max="16" width="21.33203125" customWidth="1"/>
  </cols>
  <sheetData>
    <row r="1" spans="1:31" s="19" customFormat="1" x14ac:dyDescent="0.2">
      <c r="A1" s="46"/>
      <c r="B1" s="47" t="s">
        <v>0</v>
      </c>
      <c r="D1" s="47" t="s">
        <v>1</v>
      </c>
      <c r="E1" s="47" t="s">
        <v>2</v>
      </c>
      <c r="F1" s="47" t="s">
        <v>3</v>
      </c>
      <c r="G1" s="47" t="s">
        <v>4</v>
      </c>
      <c r="H1" s="47" t="s">
        <v>5</v>
      </c>
      <c r="J1" s="47" t="s">
        <v>6</v>
      </c>
      <c r="K1" s="47"/>
      <c r="L1" s="47" t="s">
        <v>9</v>
      </c>
      <c r="M1" s="47" t="s">
        <v>10</v>
      </c>
      <c r="N1" s="47" t="s">
        <v>13</v>
      </c>
      <c r="O1" s="47" t="s">
        <v>12</v>
      </c>
      <c r="P1" s="47" t="s">
        <v>15</v>
      </c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s="19" customFormat="1" x14ac:dyDescent="0.2">
      <c r="A2" s="46"/>
      <c r="B2" s="47"/>
      <c r="D2" s="47"/>
      <c r="E2" s="47"/>
      <c r="F2" s="47"/>
      <c r="G2" s="47"/>
      <c r="H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x14ac:dyDescent="0.2">
      <c r="K3" t="s">
        <v>454</v>
      </c>
    </row>
    <row r="4" spans="1:31" x14ac:dyDescent="0.2">
      <c r="A4" t="s">
        <v>271</v>
      </c>
      <c r="B4" s="12" t="s">
        <v>8</v>
      </c>
      <c r="D4" s="12" t="s">
        <v>7</v>
      </c>
      <c r="E4" s="1" t="s">
        <v>16</v>
      </c>
      <c r="F4" s="2"/>
      <c r="G4" s="3">
        <v>31130</v>
      </c>
      <c r="H4" s="4" t="s">
        <v>17</v>
      </c>
      <c r="I4" t="s">
        <v>454</v>
      </c>
      <c r="J4" s="22" t="s">
        <v>142</v>
      </c>
      <c r="K4" t="s">
        <v>454</v>
      </c>
      <c r="L4" s="15">
        <v>41715</v>
      </c>
      <c r="M4" s="2" t="s">
        <v>11</v>
      </c>
      <c r="N4" s="2" t="s">
        <v>14</v>
      </c>
      <c r="O4" s="16">
        <v>100</v>
      </c>
      <c r="P4" s="4" t="s">
        <v>251</v>
      </c>
    </row>
    <row r="5" spans="1:31" x14ac:dyDescent="0.2">
      <c r="A5" t="s">
        <v>271</v>
      </c>
      <c r="B5" s="13" t="s">
        <v>60</v>
      </c>
      <c r="D5" s="13" t="s">
        <v>18</v>
      </c>
      <c r="E5" s="5" t="s">
        <v>19</v>
      </c>
      <c r="F5" s="6" t="s">
        <v>20</v>
      </c>
      <c r="G5" s="7">
        <v>31320</v>
      </c>
      <c r="H5" s="8" t="s">
        <v>21</v>
      </c>
      <c r="I5" t="s">
        <v>454</v>
      </c>
      <c r="J5" s="21" t="s">
        <v>143</v>
      </c>
      <c r="K5" t="s">
        <v>454</v>
      </c>
      <c r="L5" s="17">
        <v>41712</v>
      </c>
      <c r="M5" s="6" t="s">
        <v>11</v>
      </c>
      <c r="N5" s="6" t="s">
        <v>14</v>
      </c>
      <c r="O5" s="18">
        <v>150</v>
      </c>
      <c r="P5" s="8" t="s">
        <v>251</v>
      </c>
    </row>
    <row r="6" spans="1:31" x14ac:dyDescent="0.2">
      <c r="A6" t="s">
        <v>271</v>
      </c>
      <c r="B6" s="13" t="s">
        <v>61</v>
      </c>
      <c r="D6" s="13" t="s">
        <v>22</v>
      </c>
      <c r="E6" s="5" t="s">
        <v>23</v>
      </c>
      <c r="F6" s="6"/>
      <c r="G6" s="7">
        <v>31670</v>
      </c>
      <c r="H6" s="8" t="s">
        <v>24</v>
      </c>
      <c r="I6" t="s">
        <v>454</v>
      </c>
      <c r="J6" s="21" t="s">
        <v>144</v>
      </c>
      <c r="K6" t="s">
        <v>454</v>
      </c>
      <c r="L6" s="17">
        <v>41711</v>
      </c>
      <c r="M6" s="6" t="s">
        <v>11</v>
      </c>
      <c r="N6" s="6" t="s">
        <v>14</v>
      </c>
      <c r="O6" s="18">
        <v>100</v>
      </c>
      <c r="P6" s="8" t="s">
        <v>251</v>
      </c>
    </row>
    <row r="7" spans="1:31" x14ac:dyDescent="0.2">
      <c r="A7" t="s">
        <v>271</v>
      </c>
      <c r="B7" s="13" t="s">
        <v>62</v>
      </c>
      <c r="D7" s="13" t="s">
        <v>25</v>
      </c>
      <c r="E7" s="5" t="s">
        <v>26</v>
      </c>
      <c r="F7" s="6"/>
      <c r="G7" s="7">
        <v>31450</v>
      </c>
      <c r="H7" s="8" t="s">
        <v>27</v>
      </c>
      <c r="I7" t="s">
        <v>454</v>
      </c>
      <c r="J7" s="21" t="s">
        <v>145</v>
      </c>
      <c r="K7" t="s">
        <v>454</v>
      </c>
      <c r="L7" s="17">
        <v>41702</v>
      </c>
      <c r="M7" s="6" t="s">
        <v>11</v>
      </c>
      <c r="N7" s="6" t="s">
        <v>14</v>
      </c>
      <c r="O7" s="18">
        <v>150</v>
      </c>
      <c r="P7" s="8" t="s">
        <v>251</v>
      </c>
    </row>
    <row r="8" spans="1:31" x14ac:dyDescent="0.2">
      <c r="A8" t="s">
        <v>271</v>
      </c>
      <c r="B8" s="13" t="s">
        <v>63</v>
      </c>
      <c r="D8" s="13" t="s">
        <v>28</v>
      </c>
      <c r="E8" s="5" t="s">
        <v>29</v>
      </c>
      <c r="F8" s="6"/>
      <c r="G8" s="7">
        <v>31130</v>
      </c>
      <c r="H8" s="8" t="s">
        <v>30</v>
      </c>
      <c r="I8" t="s">
        <v>454</v>
      </c>
      <c r="J8" s="21" t="s">
        <v>146</v>
      </c>
      <c r="K8" t="s">
        <v>454</v>
      </c>
      <c r="L8" s="17">
        <v>41711</v>
      </c>
      <c r="M8" s="6" t="s">
        <v>11</v>
      </c>
      <c r="N8" s="6" t="s">
        <v>14</v>
      </c>
      <c r="O8" s="18">
        <v>150</v>
      </c>
      <c r="P8" s="8" t="s">
        <v>251</v>
      </c>
    </row>
    <row r="9" spans="1:31" x14ac:dyDescent="0.2">
      <c r="A9" t="s">
        <v>271</v>
      </c>
      <c r="B9" s="13" t="s">
        <v>64</v>
      </c>
      <c r="D9" s="13" t="s">
        <v>31</v>
      </c>
      <c r="E9" s="5" t="s">
        <v>32</v>
      </c>
      <c r="F9" s="6"/>
      <c r="G9" s="7">
        <v>31400</v>
      </c>
      <c r="H9" s="8" t="s">
        <v>33</v>
      </c>
      <c r="I9" t="s">
        <v>454</v>
      </c>
      <c r="J9" s="21" t="s">
        <v>147</v>
      </c>
      <c r="K9" t="s">
        <v>454</v>
      </c>
      <c r="L9" s="17">
        <v>41711</v>
      </c>
      <c r="M9" s="6" t="s">
        <v>11</v>
      </c>
      <c r="N9" s="6" t="s">
        <v>14</v>
      </c>
      <c r="O9" s="18">
        <v>100</v>
      </c>
      <c r="P9" s="8" t="s">
        <v>251</v>
      </c>
    </row>
    <row r="10" spans="1:31" x14ac:dyDescent="0.2">
      <c r="A10" t="s">
        <v>271</v>
      </c>
      <c r="B10" s="13" t="s">
        <v>65</v>
      </c>
      <c r="D10" s="13" t="s">
        <v>34</v>
      </c>
      <c r="E10" s="5" t="s">
        <v>35</v>
      </c>
      <c r="F10" s="6"/>
      <c r="G10" s="7">
        <v>31200</v>
      </c>
      <c r="H10" s="8" t="s">
        <v>33</v>
      </c>
      <c r="I10" t="s">
        <v>454</v>
      </c>
      <c r="J10" s="13"/>
      <c r="K10" t="s">
        <v>454</v>
      </c>
      <c r="L10" s="17">
        <v>41710</v>
      </c>
      <c r="M10" s="6" t="s">
        <v>11</v>
      </c>
      <c r="N10" s="6" t="s">
        <v>14</v>
      </c>
      <c r="O10" s="18">
        <v>200</v>
      </c>
      <c r="P10" s="8" t="s">
        <v>251</v>
      </c>
    </row>
    <row r="11" spans="1:31" x14ac:dyDescent="0.2">
      <c r="A11" t="s">
        <v>271</v>
      </c>
      <c r="B11" s="13" t="s">
        <v>66</v>
      </c>
      <c r="D11" s="13" t="s">
        <v>36</v>
      </c>
      <c r="E11" s="5" t="s">
        <v>37</v>
      </c>
      <c r="F11" s="6"/>
      <c r="G11" s="7">
        <v>78350</v>
      </c>
      <c r="H11" s="8" t="s">
        <v>38</v>
      </c>
      <c r="I11" t="s">
        <v>454</v>
      </c>
      <c r="J11" s="13"/>
      <c r="K11" t="s">
        <v>454</v>
      </c>
      <c r="L11" s="17">
        <v>41714</v>
      </c>
      <c r="M11" s="6" t="s">
        <v>39</v>
      </c>
      <c r="N11" s="6" t="s">
        <v>14</v>
      </c>
      <c r="O11" s="18">
        <v>7200</v>
      </c>
      <c r="P11" s="8" t="s">
        <v>249</v>
      </c>
    </row>
    <row r="12" spans="1:31" x14ac:dyDescent="0.2">
      <c r="A12" t="s">
        <v>271</v>
      </c>
      <c r="B12" s="13" t="s">
        <v>67</v>
      </c>
      <c r="D12" s="13" t="s">
        <v>40</v>
      </c>
      <c r="E12" s="5" t="s">
        <v>41</v>
      </c>
      <c r="F12" s="6"/>
      <c r="G12" s="7">
        <v>4100</v>
      </c>
      <c r="H12" s="8" t="s">
        <v>42</v>
      </c>
      <c r="I12" t="s">
        <v>454</v>
      </c>
      <c r="J12" s="13"/>
      <c r="K12" t="s">
        <v>454</v>
      </c>
      <c r="L12" s="17">
        <v>41704</v>
      </c>
      <c r="M12" s="6" t="s">
        <v>193</v>
      </c>
      <c r="N12" s="6" t="s">
        <v>14</v>
      </c>
      <c r="O12" s="18">
        <v>800</v>
      </c>
      <c r="P12" s="8" t="s">
        <v>249</v>
      </c>
    </row>
    <row r="13" spans="1:31" x14ac:dyDescent="0.2">
      <c r="A13" t="s">
        <v>271</v>
      </c>
      <c r="B13" s="13" t="s">
        <v>68</v>
      </c>
      <c r="D13" s="13" t="s">
        <v>44</v>
      </c>
      <c r="E13" s="5" t="s">
        <v>45</v>
      </c>
      <c r="F13" s="6"/>
      <c r="G13" s="7">
        <v>37540</v>
      </c>
      <c r="H13" s="8" t="s">
        <v>46</v>
      </c>
      <c r="I13" t="s">
        <v>454</v>
      </c>
      <c r="J13" s="13"/>
      <c r="K13" t="s">
        <v>454</v>
      </c>
      <c r="L13" s="17">
        <v>41708</v>
      </c>
      <c r="M13" s="6" t="s">
        <v>193</v>
      </c>
      <c r="N13" s="6" t="s">
        <v>14</v>
      </c>
      <c r="O13" s="18">
        <v>100</v>
      </c>
      <c r="P13" s="8" t="s">
        <v>249</v>
      </c>
    </row>
    <row r="14" spans="1:31" x14ac:dyDescent="0.2">
      <c r="A14" t="s">
        <v>271</v>
      </c>
      <c r="B14" s="13" t="s">
        <v>69</v>
      </c>
      <c r="D14" s="13" t="s">
        <v>47</v>
      </c>
      <c r="E14" s="5" t="s">
        <v>48</v>
      </c>
      <c r="F14" s="6"/>
      <c r="G14" s="7">
        <v>76190</v>
      </c>
      <c r="H14" s="8" t="s">
        <v>49</v>
      </c>
      <c r="I14" t="s">
        <v>454</v>
      </c>
      <c r="J14" s="13"/>
      <c r="K14" t="s">
        <v>454</v>
      </c>
      <c r="L14" s="17">
        <v>41710</v>
      </c>
      <c r="M14" s="6" t="s">
        <v>193</v>
      </c>
      <c r="N14" s="6" t="s">
        <v>14</v>
      </c>
      <c r="O14" s="18">
        <v>400</v>
      </c>
      <c r="P14" s="8" t="s">
        <v>249</v>
      </c>
    </row>
    <row r="15" spans="1:31" x14ac:dyDescent="0.2">
      <c r="A15" t="s">
        <v>271</v>
      </c>
      <c r="B15" s="13" t="s">
        <v>70</v>
      </c>
      <c r="D15" s="13" t="s">
        <v>50</v>
      </c>
      <c r="E15" s="20" t="s">
        <v>52</v>
      </c>
      <c r="F15" s="6" t="s">
        <v>51</v>
      </c>
      <c r="G15" s="7">
        <v>37270</v>
      </c>
      <c r="H15" s="8" t="s">
        <v>53</v>
      </c>
      <c r="I15" t="s">
        <v>454</v>
      </c>
      <c r="J15" s="13"/>
      <c r="K15" t="s">
        <v>454</v>
      </c>
      <c r="L15" s="17">
        <v>41711</v>
      </c>
      <c r="M15" s="6" t="s">
        <v>193</v>
      </c>
      <c r="N15" s="6" t="s">
        <v>14</v>
      </c>
      <c r="O15" s="18">
        <v>200</v>
      </c>
      <c r="P15" s="8" t="s">
        <v>249</v>
      </c>
    </row>
    <row r="16" spans="1:31" x14ac:dyDescent="0.2">
      <c r="A16" t="s">
        <v>271</v>
      </c>
      <c r="B16" s="13" t="s">
        <v>71</v>
      </c>
      <c r="D16" s="13" t="s">
        <v>54</v>
      </c>
      <c r="E16" s="5" t="s">
        <v>55</v>
      </c>
      <c r="F16" s="6"/>
      <c r="G16" s="7">
        <v>69003</v>
      </c>
      <c r="H16" s="8" t="s">
        <v>56</v>
      </c>
      <c r="I16" t="s">
        <v>454</v>
      </c>
      <c r="J16" s="13"/>
      <c r="K16" t="s">
        <v>454</v>
      </c>
      <c r="L16" s="17">
        <v>41712</v>
      </c>
      <c r="M16" s="6" t="s">
        <v>193</v>
      </c>
      <c r="N16" s="6" t="s">
        <v>14</v>
      </c>
      <c r="O16" s="18">
        <v>300</v>
      </c>
      <c r="P16" s="8" t="s">
        <v>249</v>
      </c>
    </row>
    <row r="17" spans="1:17" x14ac:dyDescent="0.2">
      <c r="A17" t="s">
        <v>271</v>
      </c>
      <c r="B17" s="13" t="s">
        <v>72</v>
      </c>
      <c r="D17" s="13" t="s">
        <v>57</v>
      </c>
      <c r="E17" s="5" t="s">
        <v>58</v>
      </c>
      <c r="F17" s="6"/>
      <c r="G17" s="7">
        <v>64800</v>
      </c>
      <c r="H17" s="8" t="s">
        <v>59</v>
      </c>
      <c r="I17" t="s">
        <v>454</v>
      </c>
      <c r="J17" s="13"/>
      <c r="K17" t="s">
        <v>454</v>
      </c>
      <c r="L17" s="17">
        <v>41711</v>
      </c>
      <c r="M17" s="6" t="s">
        <v>193</v>
      </c>
      <c r="N17" s="6" t="s">
        <v>14</v>
      </c>
      <c r="O17" s="18">
        <v>500</v>
      </c>
      <c r="P17" s="8" t="s">
        <v>249</v>
      </c>
      <c r="Q17" t="s">
        <v>73</v>
      </c>
    </row>
    <row r="18" spans="1:17" x14ac:dyDescent="0.2">
      <c r="A18" t="s">
        <v>271</v>
      </c>
      <c r="B18" s="13" t="s">
        <v>148</v>
      </c>
      <c r="D18" s="13" t="s">
        <v>74</v>
      </c>
      <c r="E18" s="5" t="s">
        <v>75</v>
      </c>
      <c r="F18" s="6" t="s">
        <v>76</v>
      </c>
      <c r="G18" s="7">
        <v>12290</v>
      </c>
      <c r="H18" s="8" t="s">
        <v>77</v>
      </c>
      <c r="I18" t="s">
        <v>454</v>
      </c>
      <c r="J18" s="13"/>
      <c r="K18" t="s">
        <v>454</v>
      </c>
      <c r="L18" s="17">
        <v>41713</v>
      </c>
      <c r="M18" s="6" t="s">
        <v>43</v>
      </c>
      <c r="N18" s="6" t="s">
        <v>78</v>
      </c>
      <c r="O18" s="18">
        <v>52.5</v>
      </c>
      <c r="P18" s="8" t="s">
        <v>219</v>
      </c>
    </row>
    <row r="19" spans="1:17" x14ac:dyDescent="0.2">
      <c r="A19" t="s">
        <v>271</v>
      </c>
      <c r="B19" s="13" t="s">
        <v>149</v>
      </c>
      <c r="D19" s="13" t="s">
        <v>79</v>
      </c>
      <c r="E19" s="5" t="s">
        <v>80</v>
      </c>
      <c r="F19" s="6"/>
      <c r="G19" s="7">
        <v>29600</v>
      </c>
      <c r="H19" s="8" t="s">
        <v>81</v>
      </c>
      <c r="I19" t="s">
        <v>454</v>
      </c>
      <c r="J19" s="13"/>
      <c r="K19" t="s">
        <v>454</v>
      </c>
      <c r="L19" s="17">
        <v>41719</v>
      </c>
      <c r="M19" s="6" t="s">
        <v>39</v>
      </c>
      <c r="N19" s="6" t="s">
        <v>14</v>
      </c>
      <c r="O19" s="18">
        <v>50</v>
      </c>
      <c r="P19" s="8" t="s">
        <v>249</v>
      </c>
    </row>
    <row r="20" spans="1:17" x14ac:dyDescent="0.2">
      <c r="A20" t="s">
        <v>271</v>
      </c>
      <c r="B20" s="13" t="s">
        <v>150</v>
      </c>
      <c r="D20" s="13" t="s">
        <v>82</v>
      </c>
      <c r="E20" s="5" t="s">
        <v>83</v>
      </c>
      <c r="F20" s="6" t="s">
        <v>84</v>
      </c>
      <c r="G20" s="7">
        <v>13009</v>
      </c>
      <c r="H20" s="8" t="s">
        <v>85</v>
      </c>
      <c r="I20" t="s">
        <v>454</v>
      </c>
      <c r="J20" s="13"/>
      <c r="K20" t="s">
        <v>454</v>
      </c>
      <c r="L20" s="17">
        <v>41728</v>
      </c>
      <c r="M20" s="6" t="s">
        <v>193</v>
      </c>
      <c r="N20" s="6" t="s">
        <v>14</v>
      </c>
      <c r="O20" s="18">
        <v>100</v>
      </c>
      <c r="P20" s="8" t="s">
        <v>249</v>
      </c>
    </row>
    <row r="21" spans="1:17" x14ac:dyDescent="0.2">
      <c r="A21" t="s">
        <v>271</v>
      </c>
      <c r="B21" s="13" t="s">
        <v>151</v>
      </c>
      <c r="D21" s="13" t="s">
        <v>86</v>
      </c>
      <c r="E21" s="5" t="s">
        <v>87</v>
      </c>
      <c r="F21" s="6"/>
      <c r="G21" s="7">
        <v>76740</v>
      </c>
      <c r="H21" s="8" t="s">
        <v>88</v>
      </c>
      <c r="I21" t="s">
        <v>454</v>
      </c>
      <c r="J21" s="13"/>
      <c r="K21" t="s">
        <v>454</v>
      </c>
      <c r="L21" s="17">
        <v>41725</v>
      </c>
      <c r="M21" s="6" t="s">
        <v>193</v>
      </c>
      <c r="N21" s="6" t="s">
        <v>14</v>
      </c>
      <c r="O21" s="18">
        <v>300</v>
      </c>
      <c r="P21" s="8" t="s">
        <v>249</v>
      </c>
    </row>
    <row r="22" spans="1:17" x14ac:dyDescent="0.2">
      <c r="A22" t="s">
        <v>271</v>
      </c>
      <c r="B22" s="13" t="s">
        <v>152</v>
      </c>
      <c r="D22" s="13" t="s">
        <v>89</v>
      </c>
      <c r="E22" s="5" t="s">
        <v>90</v>
      </c>
      <c r="F22" s="6"/>
      <c r="G22" s="7">
        <v>1700</v>
      </c>
      <c r="H22" s="8" t="s">
        <v>91</v>
      </c>
      <c r="I22" t="s">
        <v>454</v>
      </c>
      <c r="J22" s="13"/>
      <c r="K22" t="s">
        <v>454</v>
      </c>
      <c r="L22" s="17">
        <v>41726</v>
      </c>
      <c r="M22" s="6" t="s">
        <v>92</v>
      </c>
      <c r="N22" s="6" t="s">
        <v>14</v>
      </c>
      <c r="O22" s="18">
        <v>100</v>
      </c>
      <c r="P22" s="8" t="s">
        <v>249</v>
      </c>
    </row>
    <row r="23" spans="1:17" x14ac:dyDescent="0.2">
      <c r="A23" t="s">
        <v>271</v>
      </c>
      <c r="B23" s="13" t="s">
        <v>153</v>
      </c>
      <c r="D23" s="13" t="s">
        <v>93</v>
      </c>
      <c r="E23" s="5" t="s">
        <v>94</v>
      </c>
      <c r="F23" s="6"/>
      <c r="G23" s="7">
        <v>69330</v>
      </c>
      <c r="H23" s="8" t="s">
        <v>95</v>
      </c>
      <c r="I23" t="s">
        <v>454</v>
      </c>
      <c r="J23" s="13"/>
      <c r="K23" t="s">
        <v>454</v>
      </c>
      <c r="L23" s="17">
        <v>41723</v>
      </c>
      <c r="M23" s="6" t="s">
        <v>193</v>
      </c>
      <c r="N23" s="6" t="s">
        <v>14</v>
      </c>
      <c r="O23" s="18">
        <v>200</v>
      </c>
      <c r="P23" s="8" t="s">
        <v>249</v>
      </c>
    </row>
    <row r="24" spans="1:17" x14ac:dyDescent="0.2">
      <c r="A24" t="s">
        <v>271</v>
      </c>
      <c r="B24" s="13" t="s">
        <v>154</v>
      </c>
      <c r="D24" s="13" t="s">
        <v>96</v>
      </c>
      <c r="E24" s="5" t="s">
        <v>97</v>
      </c>
      <c r="F24" s="6"/>
      <c r="G24" s="7">
        <v>31120</v>
      </c>
      <c r="H24" s="8" t="s">
        <v>98</v>
      </c>
      <c r="I24" t="s">
        <v>454</v>
      </c>
      <c r="J24" s="21" t="s">
        <v>99</v>
      </c>
      <c r="K24" t="s">
        <v>454</v>
      </c>
      <c r="L24" s="17">
        <v>41724</v>
      </c>
      <c r="M24" s="6" t="s">
        <v>11</v>
      </c>
      <c r="N24" s="6" t="s">
        <v>14</v>
      </c>
      <c r="O24" s="18">
        <v>100</v>
      </c>
      <c r="P24" s="8" t="s">
        <v>249</v>
      </c>
    </row>
    <row r="25" spans="1:17" x14ac:dyDescent="0.2">
      <c r="A25" t="s">
        <v>271</v>
      </c>
      <c r="B25" s="13" t="s">
        <v>155</v>
      </c>
      <c r="D25" s="13" t="s">
        <v>100</v>
      </c>
      <c r="E25" s="5" t="s">
        <v>101</v>
      </c>
      <c r="F25" s="6"/>
      <c r="G25" s="7">
        <v>3410</v>
      </c>
      <c r="H25" s="8" t="s">
        <v>102</v>
      </c>
      <c r="I25" t="s">
        <v>454</v>
      </c>
      <c r="J25" s="13"/>
      <c r="K25" t="s">
        <v>454</v>
      </c>
      <c r="L25" s="17">
        <v>41732</v>
      </c>
      <c r="M25" s="6" t="s">
        <v>193</v>
      </c>
      <c r="N25" s="6" t="s">
        <v>14</v>
      </c>
      <c r="O25" s="18">
        <v>500</v>
      </c>
      <c r="P25" s="8" t="s">
        <v>249</v>
      </c>
    </row>
    <row r="26" spans="1:17" x14ac:dyDescent="0.2">
      <c r="A26" t="s">
        <v>271</v>
      </c>
      <c r="B26" s="13" t="s">
        <v>156</v>
      </c>
      <c r="D26" s="13" t="s">
        <v>103</v>
      </c>
      <c r="E26" s="5" t="s">
        <v>104</v>
      </c>
      <c r="F26" s="6"/>
      <c r="G26" s="7">
        <v>35760</v>
      </c>
      <c r="H26" s="8" t="s">
        <v>105</v>
      </c>
      <c r="I26" t="s">
        <v>454</v>
      </c>
      <c r="J26" s="13"/>
      <c r="K26" t="s">
        <v>454</v>
      </c>
      <c r="L26" s="17">
        <v>41732</v>
      </c>
      <c r="M26" s="6" t="s">
        <v>39</v>
      </c>
      <c r="N26" s="6" t="s">
        <v>14</v>
      </c>
      <c r="O26" s="18">
        <v>1000</v>
      </c>
      <c r="P26" s="8" t="s">
        <v>249</v>
      </c>
    </row>
    <row r="27" spans="1:17" x14ac:dyDescent="0.2">
      <c r="A27" t="s">
        <v>271</v>
      </c>
      <c r="B27" s="13" t="s">
        <v>157</v>
      </c>
      <c r="D27" s="13" t="s">
        <v>106</v>
      </c>
      <c r="E27" s="5" t="s">
        <v>107</v>
      </c>
      <c r="F27" s="6"/>
      <c r="G27" s="7">
        <v>31820</v>
      </c>
      <c r="H27" s="8" t="s">
        <v>108</v>
      </c>
      <c r="I27" t="s">
        <v>454</v>
      </c>
      <c r="J27" s="13"/>
      <c r="K27" t="s">
        <v>454</v>
      </c>
      <c r="L27" s="17">
        <v>41748</v>
      </c>
      <c r="M27" s="6" t="s">
        <v>193</v>
      </c>
      <c r="N27" s="6" t="s">
        <v>14</v>
      </c>
      <c r="O27" s="18">
        <v>200</v>
      </c>
      <c r="P27" s="8" t="s">
        <v>249</v>
      </c>
    </row>
    <row r="28" spans="1:17" x14ac:dyDescent="0.2">
      <c r="A28" t="s">
        <v>271</v>
      </c>
      <c r="B28" s="13" t="s">
        <v>158</v>
      </c>
      <c r="D28" s="13" t="s">
        <v>109</v>
      </c>
      <c r="E28" s="5" t="s">
        <v>110</v>
      </c>
      <c r="F28" s="6"/>
      <c r="G28" s="7">
        <v>76740</v>
      </c>
      <c r="H28" s="8" t="s">
        <v>88</v>
      </c>
      <c r="I28" t="s">
        <v>454</v>
      </c>
      <c r="J28" s="13"/>
      <c r="K28" t="s">
        <v>454</v>
      </c>
      <c r="L28" s="17">
        <v>41731</v>
      </c>
      <c r="M28" s="6" t="s">
        <v>193</v>
      </c>
      <c r="N28" s="6" t="s">
        <v>14</v>
      </c>
      <c r="O28" s="18">
        <v>100</v>
      </c>
      <c r="P28" s="8" t="s">
        <v>249</v>
      </c>
    </row>
    <row r="29" spans="1:17" x14ac:dyDescent="0.2">
      <c r="A29" t="s">
        <v>271</v>
      </c>
      <c r="B29" s="13" t="s">
        <v>159</v>
      </c>
      <c r="D29" s="13" t="s">
        <v>111</v>
      </c>
      <c r="E29" s="5" t="s">
        <v>112</v>
      </c>
      <c r="F29" s="6"/>
      <c r="G29" s="7">
        <v>31400</v>
      </c>
      <c r="H29" s="8" t="s">
        <v>33</v>
      </c>
      <c r="I29" t="s">
        <v>454</v>
      </c>
      <c r="J29" s="13"/>
      <c r="K29" t="s">
        <v>454</v>
      </c>
      <c r="L29" s="17">
        <v>41718</v>
      </c>
      <c r="M29" s="6" t="s">
        <v>113</v>
      </c>
      <c r="N29" s="6" t="s">
        <v>14</v>
      </c>
      <c r="O29" s="18">
        <v>30</v>
      </c>
      <c r="P29" s="8" t="s">
        <v>249</v>
      </c>
    </row>
    <row r="30" spans="1:17" x14ac:dyDescent="0.2">
      <c r="A30" t="s">
        <v>271</v>
      </c>
      <c r="B30" s="13" t="s">
        <v>160</v>
      </c>
      <c r="D30" s="13" t="s">
        <v>114</v>
      </c>
      <c r="E30" s="5" t="s">
        <v>115</v>
      </c>
      <c r="F30" s="6"/>
      <c r="G30" s="7">
        <v>31590</v>
      </c>
      <c r="H30" s="8" t="s">
        <v>116</v>
      </c>
      <c r="I30" t="s">
        <v>454</v>
      </c>
      <c r="J30" s="13"/>
      <c r="K30" t="s">
        <v>454</v>
      </c>
      <c r="L30" s="17">
        <v>41718</v>
      </c>
      <c r="M30" s="6" t="s">
        <v>113</v>
      </c>
      <c r="N30" s="6" t="s">
        <v>14</v>
      </c>
      <c r="O30" s="18">
        <v>30</v>
      </c>
      <c r="P30" s="8" t="s">
        <v>249</v>
      </c>
    </row>
    <row r="31" spans="1:17" x14ac:dyDescent="0.2">
      <c r="A31" t="s">
        <v>271</v>
      </c>
      <c r="B31" s="13" t="s">
        <v>161</v>
      </c>
      <c r="D31" s="13" t="s">
        <v>117</v>
      </c>
      <c r="E31" s="5" t="s">
        <v>118</v>
      </c>
      <c r="F31" s="6" t="s">
        <v>119</v>
      </c>
      <c r="G31" s="7">
        <v>31100</v>
      </c>
      <c r="H31" s="8" t="s">
        <v>33</v>
      </c>
      <c r="I31" t="s">
        <v>454</v>
      </c>
      <c r="J31" s="13"/>
      <c r="K31" t="s">
        <v>454</v>
      </c>
      <c r="L31" s="17">
        <v>41718</v>
      </c>
      <c r="M31" s="6" t="s">
        <v>113</v>
      </c>
      <c r="N31" s="6" t="s">
        <v>14</v>
      </c>
      <c r="O31" s="18">
        <v>30</v>
      </c>
      <c r="P31" s="8" t="s">
        <v>249</v>
      </c>
    </row>
    <row r="32" spans="1:17" x14ac:dyDescent="0.2">
      <c r="A32" t="s">
        <v>271</v>
      </c>
      <c r="B32" s="13" t="s">
        <v>162</v>
      </c>
      <c r="D32" s="13" t="s">
        <v>120</v>
      </c>
      <c r="E32" s="5" t="s">
        <v>121</v>
      </c>
      <c r="F32" s="6"/>
      <c r="G32" s="7">
        <v>64000</v>
      </c>
      <c r="H32" s="8" t="s">
        <v>122</v>
      </c>
      <c r="I32" t="s">
        <v>454</v>
      </c>
      <c r="J32" s="13"/>
      <c r="K32" t="s">
        <v>454</v>
      </c>
      <c r="L32" s="17">
        <v>41718</v>
      </c>
      <c r="M32" s="6" t="s">
        <v>113</v>
      </c>
      <c r="N32" s="6" t="s">
        <v>14</v>
      </c>
      <c r="O32" s="18">
        <v>400</v>
      </c>
      <c r="P32" s="8" t="s">
        <v>249</v>
      </c>
    </row>
    <row r="33" spans="1:17" x14ac:dyDescent="0.2">
      <c r="A33" t="s">
        <v>271</v>
      </c>
      <c r="B33" s="13" t="s">
        <v>163</v>
      </c>
      <c r="D33" s="13" t="s">
        <v>123</v>
      </c>
      <c r="E33" s="5" t="s">
        <v>124</v>
      </c>
      <c r="F33" s="6"/>
      <c r="G33" s="7">
        <v>31650</v>
      </c>
      <c r="H33" s="8" t="s">
        <v>125</v>
      </c>
      <c r="I33" t="s">
        <v>454</v>
      </c>
      <c r="J33" s="13"/>
      <c r="K33" t="s">
        <v>454</v>
      </c>
      <c r="L33" s="17">
        <v>41718</v>
      </c>
      <c r="M33" s="6" t="s">
        <v>113</v>
      </c>
      <c r="N33" s="6" t="s">
        <v>14</v>
      </c>
      <c r="O33" s="18">
        <v>20</v>
      </c>
      <c r="P33" s="8" t="s">
        <v>249</v>
      </c>
    </row>
    <row r="34" spans="1:17" x14ac:dyDescent="0.2">
      <c r="A34" t="s">
        <v>271</v>
      </c>
      <c r="B34" s="13" t="s">
        <v>164</v>
      </c>
      <c r="D34" s="13" t="s">
        <v>126</v>
      </c>
      <c r="E34" s="5" t="s">
        <v>127</v>
      </c>
      <c r="F34" s="6"/>
      <c r="G34" s="7">
        <v>31820</v>
      </c>
      <c r="H34" s="8" t="s">
        <v>108</v>
      </c>
      <c r="I34" t="s">
        <v>454</v>
      </c>
      <c r="J34" s="13"/>
      <c r="K34" t="s">
        <v>454</v>
      </c>
      <c r="L34" s="17">
        <v>41702</v>
      </c>
      <c r="M34" s="6" t="s">
        <v>113</v>
      </c>
      <c r="N34" s="6" t="s">
        <v>14</v>
      </c>
      <c r="O34" s="18">
        <v>20</v>
      </c>
      <c r="P34" s="8" t="s">
        <v>249</v>
      </c>
    </row>
    <row r="35" spans="1:17" x14ac:dyDescent="0.2">
      <c r="A35" t="s">
        <v>271</v>
      </c>
      <c r="B35" s="13" t="s">
        <v>165</v>
      </c>
      <c r="D35" s="13" t="s">
        <v>128</v>
      </c>
      <c r="E35" s="5" t="s">
        <v>129</v>
      </c>
      <c r="F35" s="6"/>
      <c r="G35" s="7">
        <v>31410</v>
      </c>
      <c r="H35" s="8" t="s">
        <v>130</v>
      </c>
      <c r="I35" t="s">
        <v>454</v>
      </c>
      <c r="J35" s="13"/>
      <c r="K35" t="s">
        <v>454</v>
      </c>
      <c r="L35" s="17">
        <v>41702</v>
      </c>
      <c r="M35" s="6" t="s">
        <v>113</v>
      </c>
      <c r="N35" s="6" t="s">
        <v>14</v>
      </c>
      <c r="O35" s="18">
        <v>20</v>
      </c>
      <c r="P35" s="8" t="s">
        <v>249</v>
      </c>
    </row>
    <row r="36" spans="1:17" x14ac:dyDescent="0.2">
      <c r="A36" t="s">
        <v>271</v>
      </c>
      <c r="B36" s="13" t="s">
        <v>166</v>
      </c>
      <c r="D36" s="13" t="s">
        <v>131</v>
      </c>
      <c r="E36" s="5" t="s">
        <v>132</v>
      </c>
      <c r="F36" s="6"/>
      <c r="G36" s="7">
        <v>31400</v>
      </c>
      <c r="H36" s="8" t="s">
        <v>33</v>
      </c>
      <c r="I36" t="s">
        <v>454</v>
      </c>
      <c r="J36" s="13"/>
      <c r="K36" t="s">
        <v>454</v>
      </c>
      <c r="L36" s="17">
        <v>41718</v>
      </c>
      <c r="M36" s="6" t="s">
        <v>113</v>
      </c>
      <c r="N36" s="6" t="s">
        <v>14</v>
      </c>
      <c r="O36" s="18">
        <v>20</v>
      </c>
      <c r="P36" s="8" t="s">
        <v>249</v>
      </c>
    </row>
    <row r="37" spans="1:17" x14ac:dyDescent="0.2">
      <c r="A37" t="s">
        <v>271</v>
      </c>
      <c r="B37" s="13" t="s">
        <v>167</v>
      </c>
      <c r="D37" s="13" t="s">
        <v>131</v>
      </c>
      <c r="E37" s="5" t="s">
        <v>132</v>
      </c>
      <c r="F37" s="6"/>
      <c r="G37" s="7">
        <v>31400</v>
      </c>
      <c r="H37" s="8" t="s">
        <v>33</v>
      </c>
      <c r="I37" t="s">
        <v>454</v>
      </c>
      <c r="J37" s="13"/>
      <c r="K37" t="s">
        <v>454</v>
      </c>
      <c r="L37" s="17">
        <v>41702</v>
      </c>
      <c r="M37" s="6" t="s">
        <v>113</v>
      </c>
      <c r="N37" s="6" t="s">
        <v>14</v>
      </c>
      <c r="O37" s="18">
        <v>20</v>
      </c>
      <c r="P37" s="8" t="s">
        <v>249</v>
      </c>
    </row>
    <row r="38" spans="1:17" x14ac:dyDescent="0.2">
      <c r="A38" t="s">
        <v>271</v>
      </c>
      <c r="B38" s="13" t="s">
        <v>168</v>
      </c>
      <c r="D38" s="13" t="s">
        <v>133</v>
      </c>
      <c r="E38" s="5" t="s">
        <v>134</v>
      </c>
      <c r="F38" s="6" t="s">
        <v>135</v>
      </c>
      <c r="G38" s="7">
        <v>31400</v>
      </c>
      <c r="H38" s="8" t="s">
        <v>33</v>
      </c>
      <c r="I38" t="s">
        <v>454</v>
      </c>
      <c r="J38" s="13"/>
      <c r="K38" t="s">
        <v>454</v>
      </c>
      <c r="L38" s="17">
        <v>41709</v>
      </c>
      <c r="M38" s="6" t="s">
        <v>113</v>
      </c>
      <c r="N38" s="6" t="s">
        <v>14</v>
      </c>
      <c r="O38" s="18">
        <v>20</v>
      </c>
      <c r="P38" s="8" t="s">
        <v>249</v>
      </c>
    </row>
    <row r="39" spans="1:17" x14ac:dyDescent="0.2">
      <c r="A39" t="s">
        <v>271</v>
      </c>
      <c r="B39" s="13" t="s">
        <v>169</v>
      </c>
      <c r="D39" s="13" t="s">
        <v>136</v>
      </c>
      <c r="E39" s="5" t="s">
        <v>137</v>
      </c>
      <c r="F39" s="6"/>
      <c r="G39" s="7">
        <v>31600</v>
      </c>
      <c r="H39" s="8" t="s">
        <v>138</v>
      </c>
      <c r="I39" t="s">
        <v>454</v>
      </c>
      <c r="J39" s="13"/>
      <c r="K39" t="s">
        <v>454</v>
      </c>
      <c r="L39" s="17">
        <v>41718</v>
      </c>
      <c r="M39" s="6" t="s">
        <v>113</v>
      </c>
      <c r="N39" s="6" t="s">
        <v>14</v>
      </c>
      <c r="O39" s="18">
        <v>40</v>
      </c>
      <c r="P39" s="8" t="s">
        <v>249</v>
      </c>
    </row>
    <row r="40" spans="1:17" x14ac:dyDescent="0.2">
      <c r="A40" t="s">
        <v>271</v>
      </c>
      <c r="B40" s="13" t="s">
        <v>170</v>
      </c>
      <c r="D40" s="13" t="s">
        <v>111</v>
      </c>
      <c r="E40" s="5" t="s">
        <v>112</v>
      </c>
      <c r="F40" s="6"/>
      <c r="G40" s="7">
        <v>31400</v>
      </c>
      <c r="H40" s="8" t="s">
        <v>33</v>
      </c>
      <c r="I40" t="s">
        <v>454</v>
      </c>
      <c r="J40" s="13"/>
      <c r="K40" t="s">
        <v>454</v>
      </c>
      <c r="L40" s="17">
        <v>41702</v>
      </c>
      <c r="M40" s="6" t="s">
        <v>113</v>
      </c>
      <c r="N40" s="6" t="s">
        <v>14</v>
      </c>
      <c r="O40" s="18">
        <v>30</v>
      </c>
      <c r="P40" s="8" t="s">
        <v>249</v>
      </c>
    </row>
    <row r="41" spans="1:17" x14ac:dyDescent="0.2">
      <c r="A41" t="s">
        <v>271</v>
      </c>
      <c r="B41" s="13" t="s">
        <v>171</v>
      </c>
      <c r="D41" s="13" t="s">
        <v>139</v>
      </c>
      <c r="E41" s="5" t="s">
        <v>140</v>
      </c>
      <c r="F41" s="6"/>
      <c r="G41" s="7">
        <v>29660</v>
      </c>
      <c r="H41" s="8" t="s">
        <v>141</v>
      </c>
      <c r="I41" t="s">
        <v>454</v>
      </c>
      <c r="J41" s="13"/>
      <c r="K41" t="s">
        <v>454</v>
      </c>
      <c r="L41" s="17">
        <v>41714</v>
      </c>
      <c r="M41" s="6" t="s">
        <v>39</v>
      </c>
      <c r="N41" s="6" t="s">
        <v>14</v>
      </c>
      <c r="O41" s="18">
        <v>1000</v>
      </c>
      <c r="P41" s="8" t="s">
        <v>249</v>
      </c>
    </row>
    <row r="42" spans="1:17" x14ac:dyDescent="0.2">
      <c r="A42" t="s">
        <v>271</v>
      </c>
      <c r="B42" s="13" t="s">
        <v>174</v>
      </c>
      <c r="D42" s="13" t="s">
        <v>175</v>
      </c>
      <c r="E42" s="5" t="s">
        <v>104</v>
      </c>
      <c r="F42" s="6"/>
      <c r="G42" s="7">
        <v>35760</v>
      </c>
      <c r="H42" s="8" t="s">
        <v>105</v>
      </c>
      <c r="I42" t="s">
        <v>454</v>
      </c>
      <c r="J42" s="13"/>
      <c r="K42" t="s">
        <v>454</v>
      </c>
      <c r="L42" s="17">
        <v>41735</v>
      </c>
      <c r="M42" s="6" t="s">
        <v>39</v>
      </c>
      <c r="N42" s="6" t="s">
        <v>14</v>
      </c>
      <c r="O42" s="18">
        <v>5000</v>
      </c>
      <c r="P42" s="8" t="s">
        <v>249</v>
      </c>
    </row>
    <row r="43" spans="1:17" x14ac:dyDescent="0.2">
      <c r="A43" t="s">
        <v>271</v>
      </c>
      <c r="B43" s="13" t="s">
        <v>176</v>
      </c>
      <c r="D43" s="13" t="s">
        <v>186</v>
      </c>
      <c r="E43" s="5" t="s">
        <v>187</v>
      </c>
      <c r="F43" s="6" t="s">
        <v>188</v>
      </c>
      <c r="G43" s="7">
        <v>81370</v>
      </c>
      <c r="H43" s="8" t="s">
        <v>189</v>
      </c>
      <c r="I43" t="s">
        <v>454</v>
      </c>
      <c r="J43" s="13"/>
      <c r="K43" t="s">
        <v>454</v>
      </c>
      <c r="L43" s="17">
        <v>41742</v>
      </c>
      <c r="M43" s="6" t="s">
        <v>190</v>
      </c>
      <c r="N43" s="6" t="s">
        <v>14</v>
      </c>
      <c r="O43" s="18">
        <v>30</v>
      </c>
      <c r="P43" s="8" t="s">
        <v>249</v>
      </c>
    </row>
    <row r="44" spans="1:17" x14ac:dyDescent="0.2">
      <c r="A44" t="s">
        <v>271</v>
      </c>
      <c r="B44" s="13" t="s">
        <v>177</v>
      </c>
      <c r="D44" s="13" t="s">
        <v>191</v>
      </c>
      <c r="E44" s="5" t="s">
        <v>192</v>
      </c>
      <c r="F44" s="6"/>
      <c r="G44" s="7">
        <v>31000</v>
      </c>
      <c r="H44" s="8" t="s">
        <v>33</v>
      </c>
      <c r="I44" t="s">
        <v>454</v>
      </c>
      <c r="J44" s="13"/>
      <c r="K44" t="s">
        <v>454</v>
      </c>
      <c r="L44" s="17">
        <v>41742</v>
      </c>
      <c r="M44" s="6" t="s">
        <v>193</v>
      </c>
      <c r="N44" s="6" t="s">
        <v>14</v>
      </c>
      <c r="O44" s="18">
        <v>80</v>
      </c>
      <c r="P44" s="8" t="s">
        <v>249</v>
      </c>
    </row>
    <row r="45" spans="1:17" x14ac:dyDescent="0.2">
      <c r="A45" t="s">
        <v>271</v>
      </c>
      <c r="B45" s="13" t="s">
        <v>178</v>
      </c>
      <c r="D45" s="13" t="s">
        <v>194</v>
      </c>
      <c r="E45" s="5" t="s">
        <v>195</v>
      </c>
      <c r="F45" s="6" t="s">
        <v>196</v>
      </c>
      <c r="G45" s="7">
        <v>13008</v>
      </c>
      <c r="H45" s="8" t="s">
        <v>85</v>
      </c>
      <c r="I45" t="s">
        <v>454</v>
      </c>
      <c r="J45" s="13"/>
      <c r="K45" t="s">
        <v>454</v>
      </c>
      <c r="L45" s="17">
        <v>41739</v>
      </c>
      <c r="M45" s="6"/>
      <c r="N45" s="6" t="s">
        <v>14</v>
      </c>
      <c r="O45" s="18">
        <v>30</v>
      </c>
      <c r="P45" s="8" t="s">
        <v>249</v>
      </c>
    </row>
    <row r="46" spans="1:17" x14ac:dyDescent="0.2">
      <c r="A46" t="s">
        <v>271</v>
      </c>
      <c r="B46" s="13" t="s">
        <v>179</v>
      </c>
      <c r="D46" s="13" t="s">
        <v>197</v>
      </c>
      <c r="E46" s="5" t="s">
        <v>198</v>
      </c>
      <c r="F46" s="6"/>
      <c r="G46" s="7">
        <v>83140</v>
      </c>
      <c r="H46" s="8" t="s">
        <v>199</v>
      </c>
      <c r="I46" t="s">
        <v>454</v>
      </c>
      <c r="J46" s="13"/>
      <c r="K46" t="s">
        <v>454</v>
      </c>
      <c r="L46" s="17">
        <v>41735</v>
      </c>
      <c r="M46" s="6" t="s">
        <v>193</v>
      </c>
      <c r="N46" s="6" t="s">
        <v>14</v>
      </c>
      <c r="O46" s="18">
        <v>100</v>
      </c>
      <c r="P46" s="8" t="s">
        <v>249</v>
      </c>
    </row>
    <row r="47" spans="1:17" x14ac:dyDescent="0.2">
      <c r="A47" t="s">
        <v>271</v>
      </c>
      <c r="B47" s="13" t="s">
        <v>180</v>
      </c>
      <c r="D47" s="13" t="s">
        <v>200</v>
      </c>
      <c r="E47" s="5" t="s">
        <v>201</v>
      </c>
      <c r="F47" s="6"/>
      <c r="G47" s="7">
        <v>35000</v>
      </c>
      <c r="H47" s="8" t="s">
        <v>202</v>
      </c>
      <c r="I47" t="s">
        <v>454</v>
      </c>
      <c r="J47" s="13"/>
      <c r="K47" t="s">
        <v>454</v>
      </c>
      <c r="L47" s="17">
        <v>41736</v>
      </c>
      <c r="M47" s="6" t="s">
        <v>39</v>
      </c>
      <c r="N47" s="6" t="s">
        <v>14</v>
      </c>
      <c r="O47" s="18">
        <v>500</v>
      </c>
      <c r="P47" s="8" t="s">
        <v>249</v>
      </c>
    </row>
    <row r="48" spans="1:17" x14ac:dyDescent="0.2">
      <c r="A48" t="s">
        <v>271</v>
      </c>
      <c r="B48" s="37" t="s">
        <v>181</v>
      </c>
      <c r="C48" s="36"/>
      <c r="D48" s="37" t="s">
        <v>200</v>
      </c>
      <c r="E48" s="38" t="s">
        <v>201</v>
      </c>
      <c r="F48" s="39"/>
      <c r="G48" s="40">
        <v>35000</v>
      </c>
      <c r="H48" s="41" t="s">
        <v>202</v>
      </c>
      <c r="I48" s="36" t="s">
        <v>454</v>
      </c>
      <c r="J48" s="37"/>
      <c r="K48" s="36" t="s">
        <v>454</v>
      </c>
      <c r="L48" s="42">
        <v>41736</v>
      </c>
      <c r="M48" s="39" t="s">
        <v>203</v>
      </c>
      <c r="N48" s="39" t="s">
        <v>14</v>
      </c>
      <c r="O48" s="43">
        <v>400</v>
      </c>
      <c r="P48" s="8" t="s">
        <v>249</v>
      </c>
      <c r="Q48" s="36"/>
    </row>
    <row r="49" spans="1:16" x14ac:dyDescent="0.2">
      <c r="A49" t="s">
        <v>271</v>
      </c>
      <c r="B49" s="13" t="s">
        <v>182</v>
      </c>
      <c r="D49" s="13" t="s">
        <v>204</v>
      </c>
      <c r="E49" s="5" t="s">
        <v>205</v>
      </c>
      <c r="F49" s="6"/>
      <c r="G49" s="7">
        <v>64140</v>
      </c>
      <c r="H49" s="8" t="s">
        <v>206</v>
      </c>
      <c r="I49" t="s">
        <v>454</v>
      </c>
      <c r="J49" s="13"/>
      <c r="K49" t="s">
        <v>454</v>
      </c>
      <c r="L49" s="17">
        <v>41731</v>
      </c>
      <c r="M49" s="6"/>
      <c r="N49" s="6" t="s">
        <v>14</v>
      </c>
      <c r="O49" s="18">
        <v>50</v>
      </c>
      <c r="P49" s="8" t="s">
        <v>249</v>
      </c>
    </row>
    <row r="50" spans="1:16" x14ac:dyDescent="0.2">
      <c r="A50" t="s">
        <v>271</v>
      </c>
      <c r="B50" s="13" t="s">
        <v>183</v>
      </c>
      <c r="D50" s="13" t="s">
        <v>207</v>
      </c>
      <c r="E50" s="5" t="s">
        <v>208</v>
      </c>
      <c r="F50" s="6"/>
      <c r="G50" s="7">
        <v>31330</v>
      </c>
      <c r="H50" s="8" t="s">
        <v>209</v>
      </c>
      <c r="I50" t="s">
        <v>454</v>
      </c>
      <c r="J50" s="13"/>
      <c r="K50" t="s">
        <v>454</v>
      </c>
      <c r="L50" s="17">
        <v>41741</v>
      </c>
      <c r="M50" s="6"/>
      <c r="N50" s="6" t="s">
        <v>14</v>
      </c>
      <c r="O50" s="18">
        <v>30</v>
      </c>
      <c r="P50" s="8" t="s">
        <v>249</v>
      </c>
    </row>
    <row r="51" spans="1:16" x14ac:dyDescent="0.2">
      <c r="A51" t="s">
        <v>271</v>
      </c>
      <c r="B51" s="13" t="s">
        <v>184</v>
      </c>
      <c r="D51" s="13" t="s">
        <v>210</v>
      </c>
      <c r="E51" s="5" t="s">
        <v>211</v>
      </c>
      <c r="F51" s="6" t="s">
        <v>212</v>
      </c>
      <c r="G51" s="7">
        <v>31200</v>
      </c>
      <c r="H51" s="8" t="s">
        <v>33</v>
      </c>
      <c r="I51" t="s">
        <v>454</v>
      </c>
      <c r="J51" s="13"/>
      <c r="K51" t="s">
        <v>454</v>
      </c>
      <c r="L51" s="17">
        <v>41746</v>
      </c>
      <c r="M51" s="6" t="s">
        <v>11</v>
      </c>
      <c r="N51" s="6" t="s">
        <v>14</v>
      </c>
      <c r="O51" s="18">
        <v>200</v>
      </c>
      <c r="P51" s="8" t="s">
        <v>249</v>
      </c>
    </row>
    <row r="52" spans="1:16" x14ac:dyDescent="0.2">
      <c r="A52" t="s">
        <v>271</v>
      </c>
      <c r="B52" s="13" t="s">
        <v>185</v>
      </c>
      <c r="D52" s="13" t="s">
        <v>213</v>
      </c>
      <c r="E52" s="5" t="s">
        <v>214</v>
      </c>
      <c r="F52" s="6"/>
      <c r="G52" s="7">
        <v>1390</v>
      </c>
      <c r="H52" s="8" t="s">
        <v>215</v>
      </c>
      <c r="I52" t="s">
        <v>454</v>
      </c>
      <c r="J52" s="13"/>
      <c r="K52" t="s">
        <v>454</v>
      </c>
      <c r="L52" s="17">
        <v>41743</v>
      </c>
      <c r="M52" s="6" t="s">
        <v>193</v>
      </c>
      <c r="N52" s="6" t="s">
        <v>14</v>
      </c>
      <c r="O52" s="18">
        <v>300</v>
      </c>
      <c r="P52" s="8" t="s">
        <v>249</v>
      </c>
    </row>
    <row r="53" spans="1:16" x14ac:dyDescent="0.2">
      <c r="A53" t="s">
        <v>271</v>
      </c>
      <c r="B53" s="13" t="s">
        <v>216</v>
      </c>
      <c r="D53" s="13" t="s">
        <v>217</v>
      </c>
      <c r="E53" s="5" t="s">
        <v>218</v>
      </c>
      <c r="F53" s="6"/>
      <c r="G53" s="7">
        <v>13010</v>
      </c>
      <c r="H53" s="8" t="s">
        <v>85</v>
      </c>
      <c r="I53" t="s">
        <v>454</v>
      </c>
      <c r="J53" s="13"/>
      <c r="K53" t="s">
        <v>454</v>
      </c>
      <c r="L53" s="17">
        <v>41742</v>
      </c>
      <c r="M53" s="6" t="s">
        <v>193</v>
      </c>
      <c r="N53" s="6" t="s">
        <v>14</v>
      </c>
      <c r="O53" s="18">
        <v>1000</v>
      </c>
      <c r="P53" s="8" t="s">
        <v>249</v>
      </c>
    </row>
    <row r="54" spans="1:16" x14ac:dyDescent="0.2">
      <c r="A54" t="s">
        <v>271</v>
      </c>
      <c r="B54" s="13" t="s">
        <v>220</v>
      </c>
      <c r="D54" s="13" t="s">
        <v>222</v>
      </c>
      <c r="E54" s="5" t="s">
        <v>223</v>
      </c>
      <c r="F54" s="6"/>
      <c r="G54" s="7">
        <v>78350</v>
      </c>
      <c r="H54" s="8" t="s">
        <v>38</v>
      </c>
      <c r="I54" t="s">
        <v>454</v>
      </c>
      <c r="J54" s="13"/>
      <c r="K54" t="s">
        <v>454</v>
      </c>
      <c r="L54" s="17">
        <v>41744</v>
      </c>
      <c r="M54" s="6" t="s">
        <v>193</v>
      </c>
      <c r="N54" s="6" t="s">
        <v>14</v>
      </c>
      <c r="O54" s="18">
        <v>30</v>
      </c>
      <c r="P54" s="8" t="s">
        <v>249</v>
      </c>
    </row>
    <row r="55" spans="1:16" x14ac:dyDescent="0.2">
      <c r="A55" t="s">
        <v>271</v>
      </c>
      <c r="B55" s="13" t="s">
        <v>221</v>
      </c>
      <c r="D55" s="13" t="s">
        <v>224</v>
      </c>
      <c r="E55" s="5" t="s">
        <v>225</v>
      </c>
      <c r="F55" s="6"/>
      <c r="G55" s="7">
        <v>45400</v>
      </c>
      <c r="H55" s="8" t="s">
        <v>226</v>
      </c>
      <c r="I55" t="s">
        <v>454</v>
      </c>
      <c r="J55" s="13"/>
      <c r="K55" t="s">
        <v>454</v>
      </c>
      <c r="L55" s="17">
        <v>41744</v>
      </c>
      <c r="M55" s="6" t="s">
        <v>193</v>
      </c>
      <c r="N55" s="6" t="s">
        <v>14</v>
      </c>
      <c r="O55" s="18">
        <v>200</v>
      </c>
      <c r="P55" s="8" t="s">
        <v>249</v>
      </c>
    </row>
    <row r="56" spans="1:16" x14ac:dyDescent="0.2">
      <c r="A56" t="s">
        <v>271</v>
      </c>
      <c r="B56" s="13" t="s">
        <v>227</v>
      </c>
      <c r="D56" s="13" t="s">
        <v>228</v>
      </c>
      <c r="E56" s="5" t="s">
        <v>229</v>
      </c>
      <c r="F56" s="6"/>
      <c r="G56" s="7">
        <v>31450</v>
      </c>
      <c r="H56" s="8" t="s">
        <v>230</v>
      </c>
      <c r="I56" t="s">
        <v>454</v>
      </c>
      <c r="J56" s="13"/>
      <c r="K56" t="s">
        <v>454</v>
      </c>
      <c r="L56" s="17">
        <v>41748</v>
      </c>
      <c r="M56" s="6" t="s">
        <v>275</v>
      </c>
      <c r="N56" s="6" t="s">
        <v>14</v>
      </c>
      <c r="O56" s="18">
        <v>120</v>
      </c>
      <c r="P56" s="8" t="s">
        <v>249</v>
      </c>
    </row>
    <row r="57" spans="1:16" x14ac:dyDescent="0.2">
      <c r="A57" t="s">
        <v>271</v>
      </c>
      <c r="B57" s="13"/>
      <c r="D57" s="13" t="s">
        <v>232</v>
      </c>
      <c r="E57" s="5" t="s">
        <v>233</v>
      </c>
      <c r="F57" s="6"/>
      <c r="G57" s="7">
        <v>31500</v>
      </c>
      <c r="H57" s="8" t="s">
        <v>33</v>
      </c>
      <c r="I57" t="s">
        <v>454</v>
      </c>
      <c r="J57" s="13"/>
      <c r="K57" t="s">
        <v>454</v>
      </c>
      <c r="L57" s="17">
        <v>41751</v>
      </c>
      <c r="M57" s="6" t="s">
        <v>113</v>
      </c>
      <c r="N57" s="6" t="s">
        <v>234</v>
      </c>
      <c r="O57" s="18">
        <v>20</v>
      </c>
      <c r="P57" s="8" t="s">
        <v>250</v>
      </c>
    </row>
    <row r="58" spans="1:16" x14ac:dyDescent="0.2">
      <c r="A58" t="s">
        <v>271</v>
      </c>
      <c r="B58" s="13"/>
      <c r="D58" s="13" t="s">
        <v>114</v>
      </c>
      <c r="E58" s="5" t="s">
        <v>115</v>
      </c>
      <c r="F58" s="6"/>
      <c r="G58" s="7">
        <v>31590</v>
      </c>
      <c r="H58" s="8" t="s">
        <v>116</v>
      </c>
      <c r="I58" t="s">
        <v>454</v>
      </c>
      <c r="J58" s="13"/>
      <c r="K58" t="s">
        <v>454</v>
      </c>
      <c r="L58" s="17">
        <v>41751</v>
      </c>
      <c r="M58" s="6" t="s">
        <v>113</v>
      </c>
      <c r="N58" s="6" t="s">
        <v>234</v>
      </c>
      <c r="O58" s="18">
        <v>30</v>
      </c>
      <c r="P58" s="8" t="s">
        <v>250</v>
      </c>
    </row>
    <row r="59" spans="1:16" x14ac:dyDescent="0.2">
      <c r="A59" t="s">
        <v>271</v>
      </c>
      <c r="B59" s="13"/>
      <c r="D59" s="13" t="s">
        <v>235</v>
      </c>
      <c r="E59" s="5" t="s">
        <v>236</v>
      </c>
      <c r="F59" s="6"/>
      <c r="G59" s="7">
        <v>31450</v>
      </c>
      <c r="H59" s="8" t="s">
        <v>237</v>
      </c>
      <c r="I59" t="s">
        <v>454</v>
      </c>
      <c r="J59" s="13"/>
      <c r="K59" t="s">
        <v>454</v>
      </c>
      <c r="L59" s="17">
        <v>41751</v>
      </c>
      <c r="M59" s="6" t="s">
        <v>113</v>
      </c>
      <c r="N59" s="6" t="s">
        <v>234</v>
      </c>
      <c r="O59" s="18">
        <v>20</v>
      </c>
      <c r="P59" s="8" t="s">
        <v>250</v>
      </c>
    </row>
    <row r="60" spans="1:16" x14ac:dyDescent="0.2">
      <c r="B60" s="13" t="s">
        <v>238</v>
      </c>
      <c r="D60" s="13" t="s">
        <v>239</v>
      </c>
      <c r="E60" s="5" t="s">
        <v>240</v>
      </c>
      <c r="F60" s="6"/>
      <c r="G60" s="7">
        <v>69004</v>
      </c>
      <c r="H60" s="8" t="s">
        <v>56</v>
      </c>
      <c r="I60" t="s">
        <v>454</v>
      </c>
      <c r="J60" s="13"/>
      <c r="K60" t="s">
        <v>454</v>
      </c>
      <c r="L60" s="17">
        <v>41747</v>
      </c>
      <c r="M60" s="6" t="s">
        <v>193</v>
      </c>
      <c r="N60" s="6" t="s">
        <v>14</v>
      </c>
      <c r="O60" s="18">
        <v>200</v>
      </c>
      <c r="P60" s="8" t="s">
        <v>249</v>
      </c>
    </row>
    <row r="61" spans="1:16" x14ac:dyDescent="0.2">
      <c r="B61" s="13" t="s">
        <v>241</v>
      </c>
      <c r="D61" s="13" t="s">
        <v>243</v>
      </c>
      <c r="E61" s="5" t="s">
        <v>244</v>
      </c>
      <c r="F61" s="6"/>
      <c r="G61" s="7">
        <v>28600</v>
      </c>
      <c r="H61" s="8" t="s">
        <v>248</v>
      </c>
      <c r="I61" t="s">
        <v>454</v>
      </c>
      <c r="J61" s="13"/>
      <c r="K61" t="s">
        <v>454</v>
      </c>
      <c r="L61" s="17">
        <v>41751</v>
      </c>
      <c r="M61" s="6" t="s">
        <v>246</v>
      </c>
      <c r="N61" s="6" t="s">
        <v>14</v>
      </c>
      <c r="O61" s="18">
        <v>20</v>
      </c>
      <c r="P61" s="8" t="s">
        <v>249</v>
      </c>
    </row>
    <row r="62" spans="1:16" x14ac:dyDescent="0.2">
      <c r="B62" s="13" t="s">
        <v>242</v>
      </c>
      <c r="D62" s="13" t="s">
        <v>36</v>
      </c>
      <c r="E62" s="5" t="s">
        <v>247</v>
      </c>
      <c r="F62" s="6"/>
      <c r="G62" s="7">
        <v>78350</v>
      </c>
      <c r="H62" s="8" t="s">
        <v>38</v>
      </c>
      <c r="I62" t="s">
        <v>454</v>
      </c>
      <c r="J62" s="13"/>
      <c r="K62" t="s">
        <v>454</v>
      </c>
      <c r="L62" s="17">
        <v>41751</v>
      </c>
      <c r="M62" s="6" t="s">
        <v>245</v>
      </c>
      <c r="N62" s="6" t="s">
        <v>14</v>
      </c>
      <c r="O62" s="18">
        <v>100</v>
      </c>
      <c r="P62" s="8" t="s">
        <v>249</v>
      </c>
    </row>
    <row r="63" spans="1:16" x14ac:dyDescent="0.2">
      <c r="B63" s="13" t="s">
        <v>252</v>
      </c>
      <c r="D63" s="13" t="s">
        <v>256</v>
      </c>
      <c r="E63" s="5" t="s">
        <v>257</v>
      </c>
      <c r="F63" s="6" t="s">
        <v>258</v>
      </c>
      <c r="G63" s="7">
        <v>13006</v>
      </c>
      <c r="H63" s="8" t="s">
        <v>85</v>
      </c>
      <c r="I63" t="s">
        <v>454</v>
      </c>
      <c r="J63" s="13"/>
      <c r="K63" t="s">
        <v>454</v>
      </c>
      <c r="L63" s="17">
        <v>41740</v>
      </c>
      <c r="M63" s="6" t="s">
        <v>39</v>
      </c>
      <c r="N63" s="6" t="s">
        <v>14</v>
      </c>
      <c r="O63" s="18">
        <v>300</v>
      </c>
      <c r="P63" s="8" t="s">
        <v>259</v>
      </c>
    </row>
    <row r="64" spans="1:16" x14ac:dyDescent="0.2">
      <c r="B64" s="13" t="s">
        <v>253</v>
      </c>
      <c r="D64" s="13" t="s">
        <v>260</v>
      </c>
      <c r="E64" s="5" t="s">
        <v>261</v>
      </c>
      <c r="F64" s="6"/>
      <c r="G64" s="7">
        <v>75014</v>
      </c>
      <c r="H64" s="8" t="s">
        <v>262</v>
      </c>
      <c r="I64" t="s">
        <v>454</v>
      </c>
      <c r="J64" s="13"/>
      <c r="K64" t="s">
        <v>454</v>
      </c>
      <c r="L64" s="17">
        <v>41746</v>
      </c>
      <c r="M64" s="6" t="s">
        <v>193</v>
      </c>
      <c r="N64" s="6" t="s">
        <v>14</v>
      </c>
      <c r="O64" s="18">
        <v>1000</v>
      </c>
      <c r="P64" s="8" t="s">
        <v>259</v>
      </c>
    </row>
    <row r="65" spans="2:16" x14ac:dyDescent="0.2">
      <c r="B65" s="13" t="s">
        <v>254</v>
      </c>
      <c r="D65" s="13" t="s">
        <v>263</v>
      </c>
      <c r="E65" s="5" t="s">
        <v>264</v>
      </c>
      <c r="F65" s="6" t="s">
        <v>265</v>
      </c>
      <c r="G65" s="7">
        <v>4290</v>
      </c>
      <c r="H65" s="8" t="s">
        <v>266</v>
      </c>
      <c r="I65" t="s">
        <v>454</v>
      </c>
      <c r="J65" s="13"/>
      <c r="K65" t="s">
        <v>454</v>
      </c>
      <c r="L65" s="17">
        <v>41747</v>
      </c>
      <c r="M65" s="6"/>
      <c r="N65" s="6" t="s">
        <v>78</v>
      </c>
      <c r="O65" s="18">
        <v>5</v>
      </c>
      <c r="P65" s="8" t="s">
        <v>267</v>
      </c>
    </row>
    <row r="66" spans="2:16" x14ac:dyDescent="0.2">
      <c r="B66" s="13" t="s">
        <v>255</v>
      </c>
      <c r="D66" s="13" t="s">
        <v>268</v>
      </c>
      <c r="E66" s="5" t="s">
        <v>269</v>
      </c>
      <c r="F66" s="6"/>
      <c r="G66" s="7">
        <v>13370</v>
      </c>
      <c r="H66" s="8" t="s">
        <v>270</v>
      </c>
      <c r="I66" t="s">
        <v>454</v>
      </c>
      <c r="J66" s="13"/>
      <c r="K66" t="s">
        <v>454</v>
      </c>
      <c r="L66" s="17">
        <v>41751</v>
      </c>
      <c r="M66" s="6"/>
      <c r="N66" s="6" t="s">
        <v>14</v>
      </c>
      <c r="O66" s="18">
        <v>20</v>
      </c>
      <c r="P66" s="8" t="s">
        <v>259</v>
      </c>
    </row>
    <row r="67" spans="2:16" x14ac:dyDescent="0.2">
      <c r="B67" s="13" t="s">
        <v>281</v>
      </c>
      <c r="D67" s="13" t="s">
        <v>272</v>
      </c>
      <c r="E67" s="5" t="s">
        <v>273</v>
      </c>
      <c r="F67" s="6"/>
      <c r="G67" s="7">
        <v>29200</v>
      </c>
      <c r="H67" s="8" t="s">
        <v>274</v>
      </c>
      <c r="I67" t="s">
        <v>454</v>
      </c>
      <c r="J67" s="13"/>
      <c r="K67" t="s">
        <v>454</v>
      </c>
      <c r="L67" s="17">
        <v>41759</v>
      </c>
      <c r="M67" s="6" t="s">
        <v>39</v>
      </c>
      <c r="N67" s="6" t="s">
        <v>14</v>
      </c>
      <c r="O67" s="18">
        <v>200</v>
      </c>
      <c r="P67" s="8" t="s">
        <v>259</v>
      </c>
    </row>
    <row r="68" spans="2:16" x14ac:dyDescent="0.2">
      <c r="B68" s="13" t="s">
        <v>282</v>
      </c>
      <c r="D68" s="13" t="s">
        <v>276</v>
      </c>
      <c r="E68" s="5" t="s">
        <v>277</v>
      </c>
      <c r="F68" s="6"/>
      <c r="G68" s="7">
        <v>69003</v>
      </c>
      <c r="H68" s="8" t="s">
        <v>56</v>
      </c>
      <c r="I68" t="s">
        <v>454</v>
      </c>
      <c r="J68" s="13"/>
      <c r="K68" t="s">
        <v>454</v>
      </c>
      <c r="L68" s="17">
        <v>41740</v>
      </c>
      <c r="M68" s="6"/>
      <c r="N68" s="6" t="s">
        <v>14</v>
      </c>
      <c r="O68" s="18">
        <v>100</v>
      </c>
      <c r="P68" s="8" t="s">
        <v>259</v>
      </c>
    </row>
    <row r="69" spans="2:16" x14ac:dyDescent="0.2">
      <c r="B69" s="13" t="s">
        <v>283</v>
      </c>
      <c r="D69" s="13" t="s">
        <v>278</v>
      </c>
      <c r="E69" s="5" t="s">
        <v>279</v>
      </c>
      <c r="F69" s="6"/>
      <c r="G69" s="7">
        <v>81100</v>
      </c>
      <c r="H69" s="8" t="s">
        <v>280</v>
      </c>
      <c r="I69" t="s">
        <v>454</v>
      </c>
      <c r="J69" s="13"/>
      <c r="K69" t="s">
        <v>454</v>
      </c>
      <c r="L69" s="17">
        <v>41758</v>
      </c>
      <c r="M69" s="6" t="s">
        <v>289</v>
      </c>
      <c r="N69" s="6" t="s">
        <v>14</v>
      </c>
      <c r="O69" s="18">
        <v>750</v>
      </c>
      <c r="P69" s="8" t="s">
        <v>259</v>
      </c>
    </row>
    <row r="70" spans="2:16" x14ac:dyDescent="0.2">
      <c r="B70" s="13" t="s">
        <v>290</v>
      </c>
      <c r="D70" s="13" t="s">
        <v>284</v>
      </c>
      <c r="E70" s="5" t="s">
        <v>285</v>
      </c>
      <c r="F70" s="6"/>
      <c r="G70" s="7">
        <v>29660</v>
      </c>
      <c r="H70" s="8" t="s">
        <v>141</v>
      </c>
      <c r="I70" t="s">
        <v>454</v>
      </c>
      <c r="J70" s="13"/>
      <c r="K70" t="s">
        <v>454</v>
      </c>
      <c r="L70" s="17">
        <v>41758</v>
      </c>
      <c r="M70" s="6" t="s">
        <v>39</v>
      </c>
      <c r="N70" s="6" t="s">
        <v>14</v>
      </c>
      <c r="O70" s="18">
        <v>200</v>
      </c>
      <c r="P70" s="8" t="s">
        <v>259</v>
      </c>
    </row>
    <row r="71" spans="2:16" x14ac:dyDescent="0.2">
      <c r="B71" s="13" t="s">
        <v>291</v>
      </c>
      <c r="D71" s="13" t="s">
        <v>286</v>
      </c>
      <c r="E71" s="5" t="s">
        <v>287</v>
      </c>
      <c r="F71" s="6" t="s">
        <v>288</v>
      </c>
      <c r="G71" s="7">
        <v>31400</v>
      </c>
      <c r="H71" s="8" t="s">
        <v>33</v>
      </c>
      <c r="I71" t="s">
        <v>454</v>
      </c>
      <c r="J71" s="13"/>
      <c r="K71" t="s">
        <v>454</v>
      </c>
      <c r="L71" s="17">
        <v>41744</v>
      </c>
      <c r="M71" s="6" t="s">
        <v>11</v>
      </c>
      <c r="N71" s="6" t="s">
        <v>14</v>
      </c>
      <c r="O71" s="18">
        <v>200</v>
      </c>
      <c r="P71" s="8" t="s">
        <v>259</v>
      </c>
    </row>
    <row r="72" spans="2:16" x14ac:dyDescent="0.2">
      <c r="B72" s="13" t="s">
        <v>292</v>
      </c>
      <c r="D72" s="13" t="s">
        <v>295</v>
      </c>
      <c r="E72" s="5" t="s">
        <v>296</v>
      </c>
      <c r="F72" s="6"/>
      <c r="G72" s="7">
        <v>31500</v>
      </c>
      <c r="H72" s="8" t="s">
        <v>33</v>
      </c>
      <c r="I72" t="s">
        <v>454</v>
      </c>
      <c r="J72" s="13"/>
      <c r="K72" t="s">
        <v>454</v>
      </c>
      <c r="L72" s="17">
        <v>41759</v>
      </c>
      <c r="M72" s="6" t="s">
        <v>301</v>
      </c>
      <c r="N72" s="6" t="s">
        <v>14</v>
      </c>
      <c r="O72" s="18">
        <v>300</v>
      </c>
      <c r="P72" s="8" t="s">
        <v>259</v>
      </c>
    </row>
    <row r="73" spans="2:16" x14ac:dyDescent="0.2">
      <c r="B73" s="13" t="s">
        <v>293</v>
      </c>
      <c r="D73" s="13" t="s">
        <v>295</v>
      </c>
      <c r="E73" s="5" t="s">
        <v>296</v>
      </c>
      <c r="F73" s="6"/>
      <c r="G73" s="7">
        <v>31500</v>
      </c>
      <c r="H73" s="8" t="s">
        <v>33</v>
      </c>
      <c r="I73" t="s">
        <v>454</v>
      </c>
      <c r="J73" s="13"/>
      <c r="K73" t="s">
        <v>454</v>
      </c>
      <c r="L73" s="17">
        <v>41759</v>
      </c>
      <c r="M73" s="6" t="s">
        <v>297</v>
      </c>
      <c r="N73" s="6" t="s">
        <v>14</v>
      </c>
      <c r="O73" s="18">
        <v>20</v>
      </c>
      <c r="P73" s="8" t="s">
        <v>259</v>
      </c>
    </row>
    <row r="74" spans="2:16" x14ac:dyDescent="0.2">
      <c r="B74" s="13" t="s">
        <v>294</v>
      </c>
      <c r="D74" s="13" t="s">
        <v>298</v>
      </c>
      <c r="E74" s="5" t="s">
        <v>299</v>
      </c>
      <c r="F74" s="6"/>
      <c r="G74" s="7">
        <v>31620</v>
      </c>
      <c r="H74" s="8" t="s">
        <v>300</v>
      </c>
      <c r="I74" t="s">
        <v>454</v>
      </c>
      <c r="J74" s="13"/>
      <c r="K74" t="s">
        <v>454</v>
      </c>
      <c r="L74" s="17">
        <v>41758</v>
      </c>
      <c r="M74" s="6" t="s">
        <v>297</v>
      </c>
      <c r="N74" s="6" t="s">
        <v>14</v>
      </c>
      <c r="O74" s="18">
        <v>20</v>
      </c>
      <c r="P74" s="8" t="s">
        <v>259</v>
      </c>
    </row>
    <row r="75" spans="2:16" x14ac:dyDescent="0.2">
      <c r="B75" s="13" t="s">
        <v>320</v>
      </c>
      <c r="D75" s="13" t="s">
        <v>302</v>
      </c>
      <c r="E75" s="5" t="s">
        <v>303</v>
      </c>
      <c r="F75" s="6"/>
      <c r="G75" s="7">
        <v>69740</v>
      </c>
      <c r="H75" s="8" t="s">
        <v>304</v>
      </c>
      <c r="I75" t="s">
        <v>454</v>
      </c>
      <c r="J75" s="13"/>
      <c r="K75" t="s">
        <v>454</v>
      </c>
      <c r="L75" s="17">
        <v>41766</v>
      </c>
      <c r="M75" s="6"/>
      <c r="N75" s="6" t="s">
        <v>14</v>
      </c>
      <c r="O75" s="18">
        <v>1000</v>
      </c>
      <c r="P75" s="8" t="s">
        <v>259</v>
      </c>
    </row>
    <row r="76" spans="2:16" x14ac:dyDescent="0.2">
      <c r="B76" s="13" t="s">
        <v>321</v>
      </c>
      <c r="D76" s="13" t="s">
        <v>305</v>
      </c>
      <c r="E76" s="5" t="s">
        <v>306</v>
      </c>
      <c r="F76" s="6"/>
      <c r="G76" s="7">
        <v>69003</v>
      </c>
      <c r="H76" s="8" t="s">
        <v>56</v>
      </c>
      <c r="I76" t="s">
        <v>454</v>
      </c>
      <c r="J76" s="13"/>
      <c r="K76" t="s">
        <v>454</v>
      </c>
      <c r="L76" s="17">
        <v>41766</v>
      </c>
      <c r="M76" s="6"/>
      <c r="N76" s="6" t="s">
        <v>14</v>
      </c>
      <c r="O76" s="18">
        <v>30</v>
      </c>
      <c r="P76" s="8" t="s">
        <v>259</v>
      </c>
    </row>
    <row r="77" spans="2:16" x14ac:dyDescent="0.2">
      <c r="B77" s="13" t="s">
        <v>322</v>
      </c>
      <c r="D77" s="13" t="s">
        <v>307</v>
      </c>
      <c r="E77" s="5" t="s">
        <v>308</v>
      </c>
      <c r="F77" s="6"/>
      <c r="G77" s="7">
        <v>81800</v>
      </c>
      <c r="H77" s="8" t="s">
        <v>309</v>
      </c>
      <c r="I77" t="s">
        <v>454</v>
      </c>
      <c r="J77" s="13"/>
      <c r="K77" t="s">
        <v>454</v>
      </c>
      <c r="L77" s="17">
        <v>41771</v>
      </c>
      <c r="M77" s="6" t="s">
        <v>310</v>
      </c>
      <c r="N77" s="6" t="s">
        <v>14</v>
      </c>
      <c r="O77" s="18">
        <v>500</v>
      </c>
      <c r="P77" s="8" t="s">
        <v>259</v>
      </c>
    </row>
    <row r="78" spans="2:16" x14ac:dyDescent="0.2">
      <c r="B78" s="13" t="s">
        <v>323</v>
      </c>
      <c r="D78" s="13" t="s">
        <v>311</v>
      </c>
      <c r="E78" s="5" t="s">
        <v>312</v>
      </c>
      <c r="F78" s="6" t="s">
        <v>313</v>
      </c>
      <c r="G78" s="7">
        <v>31500</v>
      </c>
      <c r="H78" s="8" t="s">
        <v>33</v>
      </c>
      <c r="I78" t="s">
        <v>454</v>
      </c>
      <c r="J78" s="13"/>
      <c r="K78" t="s">
        <v>454</v>
      </c>
      <c r="L78" s="17">
        <v>41770</v>
      </c>
      <c r="M78" s="6" t="s">
        <v>314</v>
      </c>
      <c r="N78" s="6" t="s">
        <v>78</v>
      </c>
      <c r="O78" s="18">
        <v>20</v>
      </c>
      <c r="P78" s="8" t="s">
        <v>267</v>
      </c>
    </row>
    <row r="79" spans="2:16" x14ac:dyDescent="0.2">
      <c r="B79" s="13" t="s">
        <v>324</v>
      </c>
      <c r="D79" s="13" t="s">
        <v>315</v>
      </c>
      <c r="E79" s="5" t="s">
        <v>316</v>
      </c>
      <c r="F79" s="6" t="s">
        <v>317</v>
      </c>
      <c r="G79" s="7">
        <v>91210</v>
      </c>
      <c r="H79" s="8" t="s">
        <v>318</v>
      </c>
      <c r="I79" t="s">
        <v>454</v>
      </c>
      <c r="J79" s="13"/>
      <c r="K79" t="s">
        <v>454</v>
      </c>
      <c r="L79" s="17">
        <v>41761</v>
      </c>
      <c r="M79" s="6" t="s">
        <v>319</v>
      </c>
      <c r="N79" s="6" t="s">
        <v>78</v>
      </c>
      <c r="O79" s="18">
        <v>110</v>
      </c>
      <c r="P79" s="8" t="s">
        <v>267</v>
      </c>
    </row>
    <row r="80" spans="2:16" x14ac:dyDescent="0.2">
      <c r="B80" s="13" t="s">
        <v>325</v>
      </c>
      <c r="D80" s="13" t="s">
        <v>327</v>
      </c>
      <c r="E80" s="5" t="s">
        <v>328</v>
      </c>
      <c r="F80" s="6"/>
      <c r="G80" s="7">
        <v>29160</v>
      </c>
      <c r="H80" s="8" t="s">
        <v>329</v>
      </c>
      <c r="I80" t="s">
        <v>454</v>
      </c>
      <c r="J80" s="13"/>
      <c r="K80" t="s">
        <v>454</v>
      </c>
      <c r="L80" s="17">
        <v>41773</v>
      </c>
      <c r="M80" s="6" t="s">
        <v>330</v>
      </c>
      <c r="N80" s="6" t="s">
        <v>78</v>
      </c>
      <c r="O80" s="18">
        <v>20</v>
      </c>
      <c r="P80" s="8" t="s">
        <v>267</v>
      </c>
    </row>
    <row r="81" spans="2:16" x14ac:dyDescent="0.2">
      <c r="B81" s="13" t="s">
        <v>326</v>
      </c>
      <c r="D81" s="13" t="s">
        <v>331</v>
      </c>
      <c r="E81" s="5" t="s">
        <v>332</v>
      </c>
      <c r="F81" s="6"/>
      <c r="G81" s="7">
        <v>31180</v>
      </c>
      <c r="H81" s="8" t="s">
        <v>333</v>
      </c>
      <c r="I81" t="s">
        <v>454</v>
      </c>
      <c r="J81" s="13"/>
      <c r="K81" t="s">
        <v>454</v>
      </c>
      <c r="L81" s="17">
        <v>41774</v>
      </c>
      <c r="M81" s="6" t="s">
        <v>11</v>
      </c>
      <c r="N81" s="6" t="s">
        <v>14</v>
      </c>
      <c r="O81" s="18">
        <v>100</v>
      </c>
      <c r="P81" s="8" t="s">
        <v>259</v>
      </c>
    </row>
    <row r="82" spans="2:16" x14ac:dyDescent="0.2">
      <c r="B82" s="13" t="s">
        <v>338</v>
      </c>
      <c r="D82" s="13" t="s">
        <v>339</v>
      </c>
      <c r="E82" s="5" t="s">
        <v>336</v>
      </c>
      <c r="F82" s="6"/>
      <c r="G82" s="7">
        <v>31520</v>
      </c>
      <c r="H82" s="8" t="s">
        <v>337</v>
      </c>
      <c r="I82" t="s">
        <v>454</v>
      </c>
      <c r="J82" s="13"/>
      <c r="K82" t="s">
        <v>454</v>
      </c>
      <c r="L82" s="17">
        <v>41780</v>
      </c>
      <c r="M82" s="6"/>
      <c r="N82" s="6" t="s">
        <v>14</v>
      </c>
      <c r="O82" s="18">
        <v>50</v>
      </c>
      <c r="P82" s="8" t="s">
        <v>259</v>
      </c>
    </row>
    <row r="83" spans="2:16" x14ac:dyDescent="0.2">
      <c r="B83" s="13" t="s">
        <v>342</v>
      </c>
      <c r="D83" s="13" t="s">
        <v>340</v>
      </c>
      <c r="E83" s="5" t="s">
        <v>341</v>
      </c>
      <c r="F83" s="6"/>
      <c r="G83" s="7">
        <v>31529</v>
      </c>
      <c r="H83" s="8" t="s">
        <v>337</v>
      </c>
      <c r="I83" t="s">
        <v>454</v>
      </c>
      <c r="J83" s="13"/>
      <c r="K83" t="s">
        <v>454</v>
      </c>
      <c r="L83" s="17">
        <v>41783</v>
      </c>
      <c r="M83" s="6"/>
      <c r="N83" s="6" t="s">
        <v>14</v>
      </c>
      <c r="O83" s="18">
        <v>100</v>
      </c>
      <c r="P83" s="8" t="s">
        <v>259</v>
      </c>
    </row>
    <row r="84" spans="2:16" x14ac:dyDescent="0.2">
      <c r="B84" s="13" t="s">
        <v>343</v>
      </c>
      <c r="D84" s="13" t="s">
        <v>346</v>
      </c>
      <c r="E84" s="5" t="s">
        <v>347</v>
      </c>
      <c r="F84" s="6"/>
      <c r="G84" s="7">
        <v>92300</v>
      </c>
      <c r="H84" s="8" t="s">
        <v>348</v>
      </c>
      <c r="I84" t="s">
        <v>454</v>
      </c>
      <c r="J84" s="13"/>
      <c r="K84" t="s">
        <v>454</v>
      </c>
      <c r="L84" s="17">
        <v>41781</v>
      </c>
      <c r="M84" s="6"/>
      <c r="N84" s="6" t="s">
        <v>14</v>
      </c>
      <c r="O84" s="18">
        <v>100</v>
      </c>
      <c r="P84" s="8" t="s">
        <v>259</v>
      </c>
    </row>
    <row r="85" spans="2:16" x14ac:dyDescent="0.2">
      <c r="B85" s="13" t="s">
        <v>344</v>
      </c>
      <c r="D85" s="13" t="s">
        <v>349</v>
      </c>
      <c r="E85" s="5" t="s">
        <v>350</v>
      </c>
      <c r="F85" s="6"/>
      <c r="G85" s="7">
        <v>31400</v>
      </c>
      <c r="H85" s="8" t="s">
        <v>33</v>
      </c>
      <c r="I85" t="s">
        <v>454</v>
      </c>
      <c r="J85" s="13"/>
      <c r="K85" t="s">
        <v>454</v>
      </c>
      <c r="L85" s="17">
        <v>41782</v>
      </c>
      <c r="M85" s="6"/>
      <c r="N85" s="6" t="s">
        <v>14</v>
      </c>
      <c r="O85" s="18">
        <v>50</v>
      </c>
      <c r="P85" s="8" t="s">
        <v>259</v>
      </c>
    </row>
    <row r="86" spans="2:16" x14ac:dyDescent="0.2">
      <c r="B86" s="13" t="s">
        <v>345</v>
      </c>
      <c r="D86" s="13" t="s">
        <v>385</v>
      </c>
      <c r="E86" s="5" t="s">
        <v>462</v>
      </c>
      <c r="F86" s="6"/>
      <c r="G86" s="7">
        <v>31320</v>
      </c>
      <c r="H86" s="8" t="s">
        <v>463</v>
      </c>
      <c r="I86" t="s">
        <v>454</v>
      </c>
      <c r="J86" s="13" t="s">
        <v>351</v>
      </c>
      <c r="K86">
        <v>2</v>
      </c>
      <c r="L86" s="17">
        <v>41758</v>
      </c>
      <c r="M86" s="6" t="s">
        <v>479</v>
      </c>
      <c r="N86" s="6" t="s">
        <v>14</v>
      </c>
      <c r="O86" s="18">
        <v>300</v>
      </c>
      <c r="P86" s="8" t="s">
        <v>259</v>
      </c>
    </row>
    <row r="87" spans="2:16" x14ac:dyDescent="0.2">
      <c r="B87" s="13" t="s">
        <v>417</v>
      </c>
      <c r="D87" s="13" t="s">
        <v>386</v>
      </c>
      <c r="E87" s="5" t="s">
        <v>464</v>
      </c>
      <c r="F87" s="6"/>
      <c r="G87" s="7">
        <v>31000</v>
      </c>
      <c r="H87" s="8" t="s">
        <v>33</v>
      </c>
      <c r="I87" t="s">
        <v>454</v>
      </c>
      <c r="J87" s="13" t="s">
        <v>352</v>
      </c>
      <c r="K87">
        <v>2</v>
      </c>
      <c r="L87" s="17">
        <v>41758</v>
      </c>
      <c r="M87" s="6" t="s">
        <v>479</v>
      </c>
      <c r="N87" s="6" t="s">
        <v>14</v>
      </c>
      <c r="O87" s="18">
        <v>300</v>
      </c>
      <c r="P87" s="8" t="s">
        <v>259</v>
      </c>
    </row>
    <row r="88" spans="2:16" x14ac:dyDescent="0.2">
      <c r="B88" s="13" t="s">
        <v>418</v>
      </c>
      <c r="D88" s="13" t="s">
        <v>387</v>
      </c>
      <c r="E88" s="5" t="s">
        <v>503</v>
      </c>
      <c r="F88" s="6"/>
      <c r="G88" s="7">
        <v>31400</v>
      </c>
      <c r="H88" s="8" t="s">
        <v>33</v>
      </c>
      <c r="I88" t="s">
        <v>454</v>
      </c>
      <c r="J88" s="13" t="s">
        <v>353</v>
      </c>
      <c r="K88">
        <v>2</v>
      </c>
      <c r="L88" s="17">
        <v>41774</v>
      </c>
      <c r="M88" s="6" t="s">
        <v>479</v>
      </c>
      <c r="N88" s="6" t="s">
        <v>14</v>
      </c>
      <c r="O88" s="18">
        <v>300</v>
      </c>
      <c r="P88" s="8" t="s">
        <v>259</v>
      </c>
    </row>
    <row r="89" spans="2:16" x14ac:dyDescent="0.2">
      <c r="B89" s="13" t="s">
        <v>419</v>
      </c>
      <c r="D89" s="13" t="s">
        <v>507</v>
      </c>
      <c r="E89" s="5" t="s">
        <v>508</v>
      </c>
      <c r="F89" s="6" t="s">
        <v>509</v>
      </c>
      <c r="G89" s="7">
        <v>31200</v>
      </c>
      <c r="H89" s="8" t="s">
        <v>33</v>
      </c>
      <c r="I89" t="s">
        <v>454</v>
      </c>
      <c r="J89" s="13" t="s">
        <v>354</v>
      </c>
      <c r="K89">
        <v>1</v>
      </c>
      <c r="L89" s="17">
        <v>41771</v>
      </c>
      <c r="M89" s="6" t="s">
        <v>480</v>
      </c>
      <c r="N89" s="6" t="s">
        <v>14</v>
      </c>
      <c r="O89" s="18">
        <v>150</v>
      </c>
      <c r="P89" s="8" t="s">
        <v>259</v>
      </c>
    </row>
    <row r="90" spans="2:16" x14ac:dyDescent="0.2">
      <c r="B90" s="13" t="s">
        <v>420</v>
      </c>
      <c r="D90" s="13" t="s">
        <v>388</v>
      </c>
      <c r="E90" s="5" t="s">
        <v>496</v>
      </c>
      <c r="F90" s="6"/>
      <c r="G90" s="7">
        <v>31400</v>
      </c>
      <c r="H90" s="8" t="s">
        <v>33</v>
      </c>
      <c r="I90" t="s">
        <v>454</v>
      </c>
      <c r="J90" s="13" t="s">
        <v>355</v>
      </c>
      <c r="K90">
        <v>2</v>
      </c>
      <c r="L90" s="17">
        <v>41772</v>
      </c>
      <c r="M90" s="6" t="s">
        <v>479</v>
      </c>
      <c r="N90" s="6" t="s">
        <v>14</v>
      </c>
      <c r="O90" s="18">
        <v>300</v>
      </c>
      <c r="P90" s="8" t="s">
        <v>259</v>
      </c>
    </row>
    <row r="91" spans="2:16" x14ac:dyDescent="0.2">
      <c r="B91" s="13" t="s">
        <v>421</v>
      </c>
      <c r="D91" s="13" t="s">
        <v>389</v>
      </c>
      <c r="E91" s="5" t="s">
        <v>299</v>
      </c>
      <c r="F91" s="6"/>
      <c r="G91" s="7">
        <v>31620</v>
      </c>
      <c r="H91" s="8" t="s">
        <v>300</v>
      </c>
      <c r="I91" t="s">
        <v>454</v>
      </c>
      <c r="J91" s="13" t="s">
        <v>356</v>
      </c>
      <c r="K91">
        <v>2</v>
      </c>
      <c r="L91" s="17">
        <v>41785</v>
      </c>
      <c r="M91" s="6" t="s">
        <v>479</v>
      </c>
      <c r="N91" s="6" t="s">
        <v>14</v>
      </c>
      <c r="O91" s="18">
        <v>300</v>
      </c>
      <c r="P91" s="8" t="s">
        <v>259</v>
      </c>
    </row>
    <row r="92" spans="2:16" x14ac:dyDescent="0.2">
      <c r="B92" s="13" t="s">
        <v>422</v>
      </c>
      <c r="D92" s="13" t="s">
        <v>390</v>
      </c>
      <c r="E92" s="5" t="s">
        <v>470</v>
      </c>
      <c r="F92" s="6"/>
      <c r="G92" s="7">
        <v>31320</v>
      </c>
      <c r="H92" s="8" t="s">
        <v>471</v>
      </c>
      <c r="I92" t="s">
        <v>454</v>
      </c>
      <c r="J92" s="13" t="s">
        <v>357</v>
      </c>
      <c r="K92">
        <v>2</v>
      </c>
      <c r="L92" s="17">
        <v>41778</v>
      </c>
      <c r="M92" s="6" t="s">
        <v>479</v>
      </c>
      <c r="N92" s="6" t="s">
        <v>14</v>
      </c>
      <c r="O92" s="18">
        <v>300</v>
      </c>
      <c r="P92" s="8" t="s">
        <v>259</v>
      </c>
    </row>
    <row r="93" spans="2:16" x14ac:dyDescent="0.2">
      <c r="B93" s="13" t="s">
        <v>423</v>
      </c>
      <c r="D93" s="13" t="s">
        <v>391</v>
      </c>
      <c r="E93" s="5"/>
      <c r="F93" s="6"/>
      <c r="G93" s="7"/>
      <c r="H93" s="8"/>
      <c r="I93" t="s">
        <v>454</v>
      </c>
      <c r="J93" s="13" t="s">
        <v>358</v>
      </c>
      <c r="K93">
        <v>2</v>
      </c>
      <c r="L93" s="17"/>
      <c r="M93" s="6"/>
      <c r="N93" s="52" t="s">
        <v>455</v>
      </c>
      <c r="O93" s="18"/>
      <c r="P93" s="8"/>
    </row>
    <row r="94" spans="2:16" x14ac:dyDescent="0.2">
      <c r="B94" s="13" t="s">
        <v>424</v>
      </c>
      <c r="D94" s="13" t="s">
        <v>392</v>
      </c>
      <c r="E94" s="5" t="s">
        <v>468</v>
      </c>
      <c r="F94" s="6"/>
      <c r="G94" s="7">
        <v>31120</v>
      </c>
      <c r="H94" s="8" t="s">
        <v>469</v>
      </c>
      <c r="I94" t="s">
        <v>454</v>
      </c>
      <c r="J94" s="13" t="s">
        <v>359</v>
      </c>
      <c r="K94">
        <v>1</v>
      </c>
      <c r="L94" s="17">
        <v>41774</v>
      </c>
      <c r="M94" s="6" t="s">
        <v>480</v>
      </c>
      <c r="N94" s="6" t="s">
        <v>14</v>
      </c>
      <c r="O94" s="18">
        <v>150</v>
      </c>
      <c r="P94" s="8" t="s">
        <v>259</v>
      </c>
    </row>
    <row r="95" spans="2:16" x14ac:dyDescent="0.2">
      <c r="B95" s="13" t="s">
        <v>425</v>
      </c>
      <c r="D95" s="13" t="s">
        <v>393</v>
      </c>
      <c r="E95" s="5" t="s">
        <v>499</v>
      </c>
      <c r="F95" s="6"/>
      <c r="G95" s="7">
        <v>31320</v>
      </c>
      <c r="H95" s="8" t="s">
        <v>21</v>
      </c>
      <c r="I95" t="s">
        <v>454</v>
      </c>
      <c r="J95" s="51" t="s">
        <v>394</v>
      </c>
      <c r="K95">
        <v>1</v>
      </c>
      <c r="L95" s="17">
        <v>41785</v>
      </c>
      <c r="M95" s="6" t="s">
        <v>480</v>
      </c>
      <c r="N95" s="6" t="s">
        <v>14</v>
      </c>
      <c r="O95" s="18">
        <v>150</v>
      </c>
      <c r="P95" s="8" t="s">
        <v>259</v>
      </c>
    </row>
    <row r="96" spans="2:16" x14ac:dyDescent="0.2">
      <c r="B96" s="13" t="s">
        <v>426</v>
      </c>
      <c r="D96" s="13" t="s">
        <v>395</v>
      </c>
      <c r="E96" s="5" t="s">
        <v>472</v>
      </c>
      <c r="F96" s="6"/>
      <c r="G96" s="7">
        <v>31320</v>
      </c>
      <c r="H96" s="8" t="s">
        <v>463</v>
      </c>
      <c r="I96" t="s">
        <v>454</v>
      </c>
      <c r="J96" s="13" t="s">
        <v>360</v>
      </c>
      <c r="K96">
        <v>1</v>
      </c>
      <c r="L96" s="17">
        <v>41772</v>
      </c>
      <c r="M96" s="6" t="s">
        <v>480</v>
      </c>
      <c r="N96" s="6" t="s">
        <v>14</v>
      </c>
      <c r="O96" s="18">
        <v>150</v>
      </c>
      <c r="P96" s="8" t="s">
        <v>259</v>
      </c>
    </row>
    <row r="97" spans="2:16" x14ac:dyDescent="0.2">
      <c r="B97" s="13" t="s">
        <v>427</v>
      </c>
      <c r="D97" s="13" t="s">
        <v>396</v>
      </c>
      <c r="E97" s="5" t="s">
        <v>502</v>
      </c>
      <c r="F97" s="6"/>
      <c r="G97" s="7">
        <v>31000</v>
      </c>
      <c r="H97" s="8" t="s">
        <v>33</v>
      </c>
      <c r="I97" t="s">
        <v>454</v>
      </c>
      <c r="J97" s="13" t="s">
        <v>361</v>
      </c>
      <c r="K97">
        <v>2</v>
      </c>
      <c r="L97" s="17">
        <v>41785</v>
      </c>
      <c r="M97" s="6" t="s">
        <v>479</v>
      </c>
      <c r="N97" s="6" t="s">
        <v>14</v>
      </c>
      <c r="O97" s="18">
        <v>300</v>
      </c>
      <c r="P97" s="8" t="s">
        <v>259</v>
      </c>
    </row>
    <row r="98" spans="2:16" x14ac:dyDescent="0.2">
      <c r="B98" s="13" t="s">
        <v>428</v>
      </c>
      <c r="D98" s="13" t="s">
        <v>500</v>
      </c>
      <c r="E98" s="5" t="s">
        <v>501</v>
      </c>
      <c r="F98" s="6"/>
      <c r="G98" s="7">
        <v>31000</v>
      </c>
      <c r="H98" s="8" t="s">
        <v>33</v>
      </c>
      <c r="I98" t="s">
        <v>454</v>
      </c>
      <c r="J98" s="45" t="s">
        <v>334</v>
      </c>
      <c r="K98">
        <v>2</v>
      </c>
      <c r="L98" s="17">
        <v>41785</v>
      </c>
      <c r="M98" s="6" t="s">
        <v>479</v>
      </c>
      <c r="N98" s="6" t="s">
        <v>14</v>
      </c>
      <c r="O98" s="18">
        <v>300</v>
      </c>
      <c r="P98" s="8" t="s">
        <v>259</v>
      </c>
    </row>
    <row r="99" spans="2:16" x14ac:dyDescent="0.2">
      <c r="B99" s="13" t="s">
        <v>429</v>
      </c>
      <c r="D99" s="13" t="s">
        <v>397</v>
      </c>
      <c r="E99" s="5" t="s">
        <v>493</v>
      </c>
      <c r="F99" s="6"/>
      <c r="G99" s="7">
        <v>31300</v>
      </c>
      <c r="H99" s="8" t="s">
        <v>33</v>
      </c>
      <c r="I99" t="s">
        <v>454</v>
      </c>
      <c r="J99" s="13" t="s">
        <v>362</v>
      </c>
      <c r="K99">
        <v>2</v>
      </c>
      <c r="L99" s="17">
        <v>41774</v>
      </c>
      <c r="M99" s="6" t="s">
        <v>479</v>
      </c>
      <c r="N99" s="6" t="s">
        <v>14</v>
      </c>
      <c r="O99" s="18">
        <v>300</v>
      </c>
      <c r="P99" s="8" t="s">
        <v>259</v>
      </c>
    </row>
    <row r="100" spans="2:16" x14ac:dyDescent="0.2">
      <c r="B100" s="13" t="s">
        <v>430</v>
      </c>
      <c r="D100" s="13" t="s">
        <v>398</v>
      </c>
      <c r="E100" s="5" t="s">
        <v>458</v>
      </c>
      <c r="F100" s="6"/>
      <c r="G100" s="7">
        <v>31320</v>
      </c>
      <c r="H100" s="8" t="s">
        <v>459</v>
      </c>
      <c r="I100" t="s">
        <v>454</v>
      </c>
      <c r="J100" s="13" t="s">
        <v>363</v>
      </c>
      <c r="K100">
        <v>2</v>
      </c>
      <c r="L100" s="17">
        <v>41774</v>
      </c>
      <c r="M100" s="6" t="s">
        <v>479</v>
      </c>
      <c r="N100" s="6" t="s">
        <v>14</v>
      </c>
      <c r="O100" s="18">
        <v>300</v>
      </c>
      <c r="P100" s="8" t="s">
        <v>259</v>
      </c>
    </row>
    <row r="101" spans="2:16" x14ac:dyDescent="0.2">
      <c r="B101" s="13" t="s">
        <v>431</v>
      </c>
      <c r="D101" s="13" t="s">
        <v>504</v>
      </c>
      <c r="E101" s="5" t="s">
        <v>505</v>
      </c>
      <c r="F101" s="6"/>
      <c r="G101" s="7">
        <v>31570</v>
      </c>
      <c r="H101" s="8" t="s">
        <v>506</v>
      </c>
      <c r="I101" t="s">
        <v>454</v>
      </c>
      <c r="J101" s="13" t="s">
        <v>364</v>
      </c>
      <c r="K101">
        <v>2</v>
      </c>
      <c r="L101" s="17">
        <v>41774</v>
      </c>
      <c r="M101" s="6" t="s">
        <v>479</v>
      </c>
      <c r="N101" s="6" t="s">
        <v>14</v>
      </c>
      <c r="O101" s="18">
        <v>500</v>
      </c>
      <c r="P101" s="8" t="s">
        <v>259</v>
      </c>
    </row>
    <row r="102" spans="2:16" x14ac:dyDescent="0.2">
      <c r="B102" s="13" t="s">
        <v>432</v>
      </c>
      <c r="D102" s="13" t="s">
        <v>399</v>
      </c>
      <c r="E102" s="5" t="s">
        <v>456</v>
      </c>
      <c r="F102" s="6" t="s">
        <v>457</v>
      </c>
      <c r="G102" s="7">
        <v>31400</v>
      </c>
      <c r="H102" s="8" t="s">
        <v>33</v>
      </c>
      <c r="I102" t="s">
        <v>454</v>
      </c>
      <c r="J102" s="13" t="s">
        <v>365</v>
      </c>
      <c r="K102">
        <v>2</v>
      </c>
      <c r="L102" s="17">
        <v>41785</v>
      </c>
      <c r="M102" s="6" t="s">
        <v>479</v>
      </c>
      <c r="N102" s="6" t="s">
        <v>14</v>
      </c>
      <c r="O102" s="18">
        <v>300</v>
      </c>
      <c r="P102" s="8" t="s">
        <v>259</v>
      </c>
    </row>
    <row r="103" spans="2:16" x14ac:dyDescent="0.2">
      <c r="B103" s="13" t="s">
        <v>433</v>
      </c>
      <c r="D103" s="13" t="s">
        <v>400</v>
      </c>
      <c r="E103" s="5" t="s">
        <v>494</v>
      </c>
      <c r="F103" s="6"/>
      <c r="G103" s="7">
        <v>31400</v>
      </c>
      <c r="H103" s="8" t="s">
        <v>33</v>
      </c>
      <c r="I103" t="s">
        <v>454</v>
      </c>
      <c r="J103" s="13" t="s">
        <v>366</v>
      </c>
      <c r="K103">
        <v>1</v>
      </c>
      <c r="L103" s="17">
        <v>41781</v>
      </c>
      <c r="M103" s="6" t="s">
        <v>480</v>
      </c>
      <c r="N103" s="6" t="s">
        <v>14</v>
      </c>
      <c r="O103" s="18">
        <v>150</v>
      </c>
      <c r="P103" s="8" t="s">
        <v>259</v>
      </c>
    </row>
    <row r="104" spans="2:16" x14ac:dyDescent="0.2">
      <c r="B104" s="13" t="s">
        <v>434</v>
      </c>
      <c r="D104" s="13" t="s">
        <v>401</v>
      </c>
      <c r="E104" s="5" t="s">
        <v>475</v>
      </c>
      <c r="F104" s="6" t="s">
        <v>476</v>
      </c>
      <c r="G104" s="7">
        <v>31000</v>
      </c>
      <c r="H104" s="8" t="s">
        <v>33</v>
      </c>
      <c r="I104" t="s">
        <v>454</v>
      </c>
      <c r="J104" s="13" t="s">
        <v>367</v>
      </c>
      <c r="K104">
        <v>2</v>
      </c>
      <c r="L104" s="17">
        <v>41785</v>
      </c>
      <c r="M104" s="6" t="s">
        <v>479</v>
      </c>
      <c r="N104" s="6" t="s">
        <v>14</v>
      </c>
      <c r="O104" s="18">
        <v>300</v>
      </c>
      <c r="P104" s="8" t="s">
        <v>259</v>
      </c>
    </row>
    <row r="105" spans="2:16" x14ac:dyDescent="0.2">
      <c r="B105" s="13" t="s">
        <v>435</v>
      </c>
      <c r="D105" s="13" t="s">
        <v>402</v>
      </c>
      <c r="E105" s="5" t="s">
        <v>465</v>
      </c>
      <c r="F105" s="6" t="s">
        <v>466</v>
      </c>
      <c r="G105" s="7">
        <v>31810</v>
      </c>
      <c r="H105" s="8" t="s">
        <v>467</v>
      </c>
      <c r="I105" t="s">
        <v>454</v>
      </c>
      <c r="J105" s="13" t="s">
        <v>368</v>
      </c>
      <c r="K105">
        <v>1</v>
      </c>
      <c r="L105" s="17">
        <v>41774</v>
      </c>
      <c r="M105" s="6" t="s">
        <v>480</v>
      </c>
      <c r="N105" s="6" t="s">
        <v>14</v>
      </c>
      <c r="O105" s="18">
        <v>150</v>
      </c>
      <c r="P105" s="8" t="s">
        <v>259</v>
      </c>
    </row>
    <row r="106" spans="2:16" x14ac:dyDescent="0.2">
      <c r="B106" s="13" t="s">
        <v>436</v>
      </c>
      <c r="D106" s="13" t="s">
        <v>403</v>
      </c>
      <c r="E106" s="5" t="s">
        <v>478</v>
      </c>
      <c r="F106" s="6"/>
      <c r="G106" s="7">
        <v>31520</v>
      </c>
      <c r="H106" s="8" t="s">
        <v>337</v>
      </c>
      <c r="I106" t="s">
        <v>454</v>
      </c>
      <c r="J106" s="13" t="s">
        <v>369</v>
      </c>
      <c r="K106">
        <v>1</v>
      </c>
      <c r="L106" s="17">
        <v>41785</v>
      </c>
      <c r="M106" s="6" t="s">
        <v>480</v>
      </c>
      <c r="N106" s="6" t="s">
        <v>14</v>
      </c>
      <c r="O106" s="18">
        <v>150</v>
      </c>
      <c r="P106" s="8" t="s">
        <v>259</v>
      </c>
    </row>
    <row r="107" spans="2:16" x14ac:dyDescent="0.2">
      <c r="B107" s="13" t="s">
        <v>437</v>
      </c>
      <c r="D107" s="13" t="s">
        <v>404</v>
      </c>
      <c r="E107" s="5" t="s">
        <v>473</v>
      </c>
      <c r="F107" s="6"/>
      <c r="G107" s="7">
        <v>31530</v>
      </c>
      <c r="H107" s="8" t="s">
        <v>474</v>
      </c>
      <c r="I107" t="s">
        <v>454</v>
      </c>
      <c r="J107" s="13" t="s">
        <v>370</v>
      </c>
      <c r="K107">
        <v>2</v>
      </c>
      <c r="L107" s="17">
        <v>41782</v>
      </c>
      <c r="M107" s="6" t="s">
        <v>479</v>
      </c>
      <c r="N107" s="6" t="s">
        <v>14</v>
      </c>
      <c r="O107" s="18">
        <v>300</v>
      </c>
      <c r="P107" s="8" t="s">
        <v>259</v>
      </c>
    </row>
    <row r="108" spans="2:16" x14ac:dyDescent="0.2">
      <c r="B108" s="13" t="s">
        <v>438</v>
      </c>
      <c r="D108" s="13" t="s">
        <v>405</v>
      </c>
      <c r="E108" s="5" t="s">
        <v>451</v>
      </c>
      <c r="F108" s="6" t="s">
        <v>452</v>
      </c>
      <c r="G108" s="7">
        <v>31750</v>
      </c>
      <c r="H108" s="8" t="s">
        <v>453</v>
      </c>
      <c r="I108" t="s">
        <v>454</v>
      </c>
      <c r="J108" s="13" t="s">
        <v>371</v>
      </c>
      <c r="K108">
        <v>1</v>
      </c>
      <c r="L108" s="17">
        <v>41785</v>
      </c>
      <c r="M108" s="6" t="s">
        <v>480</v>
      </c>
      <c r="N108" s="6" t="s">
        <v>14</v>
      </c>
      <c r="O108" s="18">
        <v>150</v>
      </c>
      <c r="P108" s="8" t="s">
        <v>259</v>
      </c>
    </row>
    <row r="109" spans="2:16" x14ac:dyDescent="0.2">
      <c r="B109" s="13"/>
      <c r="D109" s="13" t="s">
        <v>484</v>
      </c>
      <c r="E109" s="5" t="s">
        <v>485</v>
      </c>
      <c r="F109" s="6"/>
      <c r="G109" s="7">
        <v>31120</v>
      </c>
      <c r="H109" s="8" t="s">
        <v>469</v>
      </c>
      <c r="I109" t="s">
        <v>454</v>
      </c>
      <c r="J109" s="13" t="s">
        <v>372</v>
      </c>
      <c r="K109">
        <v>2</v>
      </c>
      <c r="L109" s="17">
        <v>41782</v>
      </c>
      <c r="M109" s="6" t="s">
        <v>479</v>
      </c>
      <c r="N109" s="6" t="s">
        <v>234</v>
      </c>
      <c r="O109" s="18">
        <v>300</v>
      </c>
      <c r="P109" s="44" t="s">
        <v>335</v>
      </c>
    </row>
    <row r="110" spans="2:16" x14ac:dyDescent="0.2">
      <c r="B110" s="13" t="s">
        <v>439</v>
      </c>
      <c r="D110" s="13" t="s">
        <v>406</v>
      </c>
      <c r="E110" s="5" t="s">
        <v>460</v>
      </c>
      <c r="F110" s="6"/>
      <c r="G110" s="7">
        <v>32360</v>
      </c>
      <c r="H110" s="8" t="s">
        <v>461</v>
      </c>
      <c r="I110" t="s">
        <v>454</v>
      </c>
      <c r="J110" s="13" t="s">
        <v>373</v>
      </c>
      <c r="K110">
        <v>1</v>
      </c>
      <c r="L110" s="17">
        <v>41775</v>
      </c>
      <c r="M110" s="6" t="s">
        <v>480</v>
      </c>
      <c r="N110" s="6" t="s">
        <v>14</v>
      </c>
      <c r="O110" s="18">
        <v>150</v>
      </c>
      <c r="P110" s="8" t="s">
        <v>259</v>
      </c>
    </row>
    <row r="111" spans="2:16" x14ac:dyDescent="0.2">
      <c r="B111" s="13" t="s">
        <v>440</v>
      </c>
      <c r="D111" s="13" t="s">
        <v>407</v>
      </c>
      <c r="E111" s="5" t="s">
        <v>229</v>
      </c>
      <c r="F111" s="6"/>
      <c r="G111" s="7">
        <v>31450</v>
      </c>
      <c r="H111" s="8" t="s">
        <v>230</v>
      </c>
      <c r="I111" t="s">
        <v>454</v>
      </c>
      <c r="J111" s="13" t="s">
        <v>374</v>
      </c>
      <c r="K111">
        <v>1</v>
      </c>
      <c r="L111" s="17">
        <v>41785</v>
      </c>
      <c r="M111" s="6" t="s">
        <v>480</v>
      </c>
      <c r="N111" s="6" t="s">
        <v>14</v>
      </c>
      <c r="O111" s="18">
        <v>150</v>
      </c>
      <c r="P111" s="8" t="s">
        <v>259</v>
      </c>
    </row>
    <row r="112" spans="2:16" x14ac:dyDescent="0.2">
      <c r="B112" s="13" t="s">
        <v>441</v>
      </c>
      <c r="D112" s="13" t="s">
        <v>408</v>
      </c>
      <c r="E112" s="5" t="s">
        <v>492</v>
      </c>
      <c r="F112" s="6"/>
      <c r="G112" s="7">
        <v>31500</v>
      </c>
      <c r="H112" s="8" t="s">
        <v>33</v>
      </c>
      <c r="I112" t="s">
        <v>454</v>
      </c>
      <c r="J112" s="13" t="s">
        <v>375</v>
      </c>
      <c r="K112">
        <v>1</v>
      </c>
      <c r="L112" s="17">
        <v>41785</v>
      </c>
      <c r="M112" s="6" t="s">
        <v>480</v>
      </c>
      <c r="N112" s="6" t="s">
        <v>14</v>
      </c>
      <c r="O112" s="18">
        <v>150</v>
      </c>
      <c r="P112" s="8" t="s">
        <v>259</v>
      </c>
    </row>
    <row r="113" spans="2:16" x14ac:dyDescent="0.2">
      <c r="B113" s="13" t="s">
        <v>442</v>
      </c>
      <c r="D113" s="13" t="s">
        <v>409</v>
      </c>
      <c r="E113" s="5" t="s">
        <v>483</v>
      </c>
      <c r="F113" s="6"/>
      <c r="G113" s="7">
        <v>31320</v>
      </c>
      <c r="H113" s="8" t="s">
        <v>463</v>
      </c>
      <c r="I113" t="s">
        <v>454</v>
      </c>
      <c r="J113" s="13" t="s">
        <v>376</v>
      </c>
      <c r="K113">
        <v>1</v>
      </c>
      <c r="L113" s="17">
        <v>41785</v>
      </c>
      <c r="M113" s="6" t="s">
        <v>480</v>
      </c>
      <c r="N113" s="6" t="s">
        <v>14</v>
      </c>
      <c r="O113" s="18">
        <v>150</v>
      </c>
      <c r="P113" s="8" t="s">
        <v>259</v>
      </c>
    </row>
    <row r="114" spans="2:16" x14ac:dyDescent="0.2">
      <c r="B114" s="13" t="s">
        <v>443</v>
      </c>
      <c r="D114" s="13" t="s">
        <v>497</v>
      </c>
      <c r="E114" s="5" t="s">
        <v>498</v>
      </c>
      <c r="F114" s="6"/>
      <c r="G114" s="7">
        <v>31520</v>
      </c>
      <c r="H114" s="8" t="s">
        <v>337</v>
      </c>
      <c r="I114" t="s">
        <v>454</v>
      </c>
      <c r="J114" s="13" t="s">
        <v>377</v>
      </c>
      <c r="K114">
        <v>2</v>
      </c>
      <c r="L114" s="17">
        <v>41785</v>
      </c>
      <c r="M114" s="6" t="s">
        <v>479</v>
      </c>
      <c r="N114" s="6" t="s">
        <v>14</v>
      </c>
      <c r="O114" s="18">
        <v>300</v>
      </c>
      <c r="P114" s="8" t="s">
        <v>259</v>
      </c>
    </row>
    <row r="115" spans="2:16" x14ac:dyDescent="0.2">
      <c r="B115" s="13" t="s">
        <v>444</v>
      </c>
      <c r="D115" s="13" t="s">
        <v>410</v>
      </c>
      <c r="E115" s="5" t="s">
        <v>477</v>
      </c>
      <c r="F115" s="6"/>
      <c r="G115" s="7">
        <v>31620</v>
      </c>
      <c r="H115" s="8" t="s">
        <v>300</v>
      </c>
      <c r="I115" t="s">
        <v>454</v>
      </c>
      <c r="J115" s="13" t="s">
        <v>378</v>
      </c>
      <c r="K115">
        <v>1</v>
      </c>
      <c r="L115" s="17">
        <v>41785</v>
      </c>
      <c r="M115" s="6" t="s">
        <v>480</v>
      </c>
      <c r="N115" s="6" t="s">
        <v>14</v>
      </c>
      <c r="O115" s="18">
        <v>150</v>
      </c>
      <c r="P115" s="8" t="s">
        <v>259</v>
      </c>
    </row>
    <row r="116" spans="2:16" x14ac:dyDescent="0.2">
      <c r="B116" s="13" t="s">
        <v>445</v>
      </c>
      <c r="D116" s="13" t="s">
        <v>411</v>
      </c>
      <c r="E116" s="5" t="s">
        <v>486</v>
      </c>
      <c r="F116" s="6"/>
      <c r="G116" s="7">
        <v>31700</v>
      </c>
      <c r="H116" s="8" t="s">
        <v>487</v>
      </c>
      <c r="I116" t="s">
        <v>454</v>
      </c>
      <c r="J116" s="13" t="s">
        <v>379</v>
      </c>
      <c r="K116">
        <v>1</v>
      </c>
      <c r="L116" s="17">
        <v>41785</v>
      </c>
      <c r="M116" s="6" t="s">
        <v>480</v>
      </c>
      <c r="N116" s="6" t="s">
        <v>14</v>
      </c>
      <c r="O116" s="18">
        <v>150</v>
      </c>
      <c r="P116" s="8" t="s">
        <v>259</v>
      </c>
    </row>
    <row r="117" spans="2:16" x14ac:dyDescent="0.2">
      <c r="B117" s="13" t="s">
        <v>446</v>
      </c>
      <c r="D117" s="13" t="s">
        <v>412</v>
      </c>
      <c r="E117" s="5" t="s">
        <v>495</v>
      </c>
      <c r="F117" s="6"/>
      <c r="G117" s="7">
        <v>31120</v>
      </c>
      <c r="H117" s="8" t="s">
        <v>469</v>
      </c>
      <c r="I117" t="s">
        <v>454</v>
      </c>
      <c r="J117" s="13" t="s">
        <v>380</v>
      </c>
      <c r="K117">
        <v>2</v>
      </c>
      <c r="L117" s="17">
        <v>41785</v>
      </c>
      <c r="M117" s="6" t="s">
        <v>479</v>
      </c>
      <c r="N117" s="6" t="s">
        <v>14</v>
      </c>
      <c r="O117" s="18">
        <v>300</v>
      </c>
      <c r="P117" s="8" t="s">
        <v>259</v>
      </c>
    </row>
    <row r="118" spans="2:16" x14ac:dyDescent="0.2">
      <c r="B118" s="13" t="s">
        <v>447</v>
      </c>
      <c r="D118" s="13" t="s">
        <v>413</v>
      </c>
      <c r="E118" s="5" t="s">
        <v>488</v>
      </c>
      <c r="F118" s="6" t="s">
        <v>489</v>
      </c>
      <c r="G118" s="7">
        <v>31270</v>
      </c>
      <c r="H118" s="8" t="s">
        <v>490</v>
      </c>
      <c r="I118" t="s">
        <v>454</v>
      </c>
      <c r="J118" s="13" t="s">
        <v>381</v>
      </c>
      <c r="K118">
        <v>2</v>
      </c>
      <c r="L118" s="17">
        <v>41785</v>
      </c>
      <c r="M118" s="6" t="s">
        <v>479</v>
      </c>
      <c r="N118" s="6" t="s">
        <v>14</v>
      </c>
      <c r="O118" s="18">
        <v>300</v>
      </c>
      <c r="P118" s="8" t="s">
        <v>259</v>
      </c>
    </row>
    <row r="119" spans="2:16" x14ac:dyDescent="0.2">
      <c r="B119" s="13"/>
      <c r="D119" s="13" t="s">
        <v>414</v>
      </c>
      <c r="E119" s="5"/>
      <c r="F119" s="6"/>
      <c r="G119" s="7"/>
      <c r="H119" s="8"/>
      <c r="I119" t="s">
        <v>454</v>
      </c>
      <c r="J119" s="13" t="s">
        <v>382</v>
      </c>
      <c r="K119">
        <v>6</v>
      </c>
      <c r="L119" s="17">
        <v>41782</v>
      </c>
      <c r="M119" s="6" t="s">
        <v>481</v>
      </c>
      <c r="N119" s="6" t="s">
        <v>234</v>
      </c>
      <c r="O119" s="18">
        <v>900</v>
      </c>
      <c r="P119" s="44" t="s">
        <v>335</v>
      </c>
    </row>
    <row r="120" spans="2:16" x14ac:dyDescent="0.2">
      <c r="B120" s="13" t="s">
        <v>448</v>
      </c>
      <c r="D120" s="13" t="s">
        <v>415</v>
      </c>
      <c r="E120" s="5"/>
      <c r="F120" s="6"/>
      <c r="G120" s="7"/>
      <c r="H120" s="8"/>
      <c r="I120" t="s">
        <v>454</v>
      </c>
      <c r="J120" s="13" t="s">
        <v>383</v>
      </c>
      <c r="K120">
        <v>10</v>
      </c>
      <c r="L120" s="17"/>
      <c r="M120" s="6" t="s">
        <v>482</v>
      </c>
      <c r="N120" s="52" t="s">
        <v>455</v>
      </c>
      <c r="O120" s="18"/>
      <c r="P120" s="8"/>
    </row>
    <row r="121" spans="2:16" x14ac:dyDescent="0.2">
      <c r="B121" s="13" t="s">
        <v>449</v>
      </c>
      <c r="D121" s="13" t="s">
        <v>416</v>
      </c>
      <c r="E121" s="5" t="s">
        <v>491</v>
      </c>
      <c r="F121" s="6"/>
      <c r="G121" s="7">
        <v>31450</v>
      </c>
      <c r="H121" s="8" t="s">
        <v>230</v>
      </c>
      <c r="I121" t="s">
        <v>454</v>
      </c>
      <c r="J121" s="13" t="s">
        <v>384</v>
      </c>
      <c r="K121">
        <v>2</v>
      </c>
      <c r="L121" s="17">
        <v>41785</v>
      </c>
      <c r="M121" s="6" t="s">
        <v>479</v>
      </c>
      <c r="N121" s="6" t="s">
        <v>14</v>
      </c>
      <c r="O121" s="18">
        <v>300</v>
      </c>
      <c r="P121" s="8" t="s">
        <v>259</v>
      </c>
    </row>
    <row r="122" spans="2:16" x14ac:dyDescent="0.2">
      <c r="B122" s="13" t="s">
        <v>450</v>
      </c>
      <c r="D122" s="13" t="s">
        <v>510</v>
      </c>
      <c r="E122" s="5" t="s">
        <v>511</v>
      </c>
      <c r="F122" s="6" t="s">
        <v>512</v>
      </c>
      <c r="G122" s="7">
        <v>31100</v>
      </c>
      <c r="H122" s="8" t="s">
        <v>33</v>
      </c>
      <c r="I122" t="s">
        <v>454</v>
      </c>
      <c r="J122" s="13" t="s">
        <v>354</v>
      </c>
      <c r="K122">
        <v>1</v>
      </c>
      <c r="L122" s="17">
        <v>41683</v>
      </c>
      <c r="M122" s="6" t="s">
        <v>480</v>
      </c>
      <c r="N122" s="6" t="s">
        <v>14</v>
      </c>
      <c r="O122" s="18">
        <v>150</v>
      </c>
      <c r="P122" s="8" t="s">
        <v>259</v>
      </c>
    </row>
    <row r="123" spans="2:16" x14ac:dyDescent="0.2">
      <c r="B123" s="13"/>
      <c r="D123" s="13"/>
      <c r="E123" s="5"/>
      <c r="F123" s="6"/>
      <c r="G123" s="7"/>
      <c r="H123" s="8"/>
      <c r="I123" t="s">
        <v>454</v>
      </c>
      <c r="J123" s="13"/>
      <c r="K123" t="s">
        <v>454</v>
      </c>
      <c r="L123" s="17"/>
      <c r="M123" s="6"/>
      <c r="N123" s="6"/>
      <c r="O123" s="18"/>
      <c r="P123" s="8"/>
    </row>
    <row r="124" spans="2:16" x14ac:dyDescent="0.2">
      <c r="B124" s="13"/>
      <c r="D124" s="13"/>
      <c r="E124" s="5"/>
      <c r="F124" s="6"/>
      <c r="G124" s="7"/>
      <c r="H124" s="8"/>
      <c r="I124" t="s">
        <v>454</v>
      </c>
      <c r="J124" s="13"/>
      <c r="K124" t="s">
        <v>454</v>
      </c>
      <c r="L124" s="17"/>
      <c r="M124" s="6"/>
      <c r="N124" s="6"/>
      <c r="O124" s="18"/>
      <c r="P124" s="8"/>
    </row>
    <row r="125" spans="2:16" x14ac:dyDescent="0.2">
      <c r="B125" s="13"/>
      <c r="D125" s="13"/>
      <c r="E125" s="5"/>
      <c r="F125" s="6"/>
      <c r="G125" s="7"/>
      <c r="H125" s="8"/>
      <c r="I125" t="s">
        <v>454</v>
      </c>
      <c r="J125" s="13"/>
      <c r="K125" t="s">
        <v>454</v>
      </c>
      <c r="L125" s="17"/>
      <c r="M125" s="6"/>
      <c r="N125" s="6"/>
      <c r="O125" s="18"/>
      <c r="P125" s="8"/>
    </row>
    <row r="126" spans="2:16" x14ac:dyDescent="0.2">
      <c r="B126" s="13"/>
      <c r="D126" s="13"/>
      <c r="E126" s="5"/>
      <c r="F126" s="6"/>
      <c r="G126" s="7"/>
      <c r="H126" s="8"/>
      <c r="I126" t="s">
        <v>454</v>
      </c>
      <c r="J126" s="13"/>
      <c r="K126" t="s">
        <v>454</v>
      </c>
      <c r="L126" s="17"/>
      <c r="M126" s="6"/>
      <c r="N126" s="6"/>
      <c r="O126" s="18"/>
      <c r="P126" s="8"/>
    </row>
    <row r="127" spans="2:16" x14ac:dyDescent="0.2">
      <c r="B127" s="13"/>
      <c r="D127" s="13"/>
      <c r="E127" s="5"/>
      <c r="F127" s="6"/>
      <c r="G127" s="7"/>
      <c r="H127" s="8"/>
      <c r="I127" t="s">
        <v>454</v>
      </c>
      <c r="J127" s="13"/>
      <c r="K127" t="s">
        <v>454</v>
      </c>
      <c r="L127" s="17"/>
      <c r="M127" s="6"/>
      <c r="N127" s="6"/>
      <c r="O127" s="18"/>
      <c r="P127" s="8"/>
    </row>
    <row r="128" spans="2:16" x14ac:dyDescent="0.2">
      <c r="B128" s="13"/>
      <c r="D128" s="13"/>
      <c r="E128" s="5"/>
      <c r="F128" s="6"/>
      <c r="G128" s="7"/>
      <c r="H128" s="8"/>
      <c r="I128" t="s">
        <v>454</v>
      </c>
      <c r="J128" s="13"/>
      <c r="K128" t="s">
        <v>454</v>
      </c>
      <c r="L128" s="17"/>
      <c r="M128" s="6"/>
      <c r="N128" s="6"/>
      <c r="O128" s="18"/>
      <c r="P128" s="8"/>
    </row>
    <row r="129" spans="2:16" x14ac:dyDescent="0.2">
      <c r="B129" s="13"/>
      <c r="D129" s="13"/>
      <c r="E129" s="5"/>
      <c r="F129" s="6"/>
      <c r="G129" s="7"/>
      <c r="H129" s="8"/>
      <c r="I129" t="s">
        <v>454</v>
      </c>
      <c r="J129" s="13"/>
      <c r="K129" t="s">
        <v>454</v>
      </c>
      <c r="L129" s="17"/>
      <c r="M129" s="6"/>
      <c r="N129" s="6"/>
      <c r="O129" s="18"/>
      <c r="P129" s="8"/>
    </row>
    <row r="130" spans="2:16" x14ac:dyDescent="0.2">
      <c r="B130" s="13"/>
      <c r="D130" s="13"/>
      <c r="E130" s="5"/>
      <c r="F130" s="6"/>
      <c r="G130" s="7"/>
      <c r="H130" s="8"/>
      <c r="I130" t="s">
        <v>454</v>
      </c>
      <c r="J130" s="13"/>
      <c r="K130" t="s">
        <v>454</v>
      </c>
      <c r="L130" s="17"/>
      <c r="M130" s="6"/>
      <c r="N130" s="6"/>
      <c r="O130" s="18"/>
      <c r="P130" s="8"/>
    </row>
    <row r="131" spans="2:16" x14ac:dyDescent="0.2">
      <c r="B131" s="13"/>
      <c r="D131" s="13"/>
      <c r="E131" s="5"/>
      <c r="F131" s="6"/>
      <c r="G131" s="7"/>
      <c r="H131" s="8"/>
      <c r="I131" t="s">
        <v>454</v>
      </c>
      <c r="J131" s="13"/>
      <c r="K131" t="s">
        <v>454</v>
      </c>
      <c r="L131" s="17"/>
      <c r="M131" s="6"/>
      <c r="N131" s="6"/>
      <c r="O131" s="18"/>
      <c r="P131" s="8"/>
    </row>
    <row r="132" spans="2:16" x14ac:dyDescent="0.2">
      <c r="B132" s="13"/>
      <c r="D132" s="13"/>
      <c r="E132" s="5"/>
      <c r="F132" s="6"/>
      <c r="G132" s="7"/>
      <c r="H132" s="8"/>
      <c r="I132" t="s">
        <v>454</v>
      </c>
      <c r="J132" s="13"/>
      <c r="K132" t="s">
        <v>454</v>
      </c>
      <c r="L132" s="17"/>
      <c r="M132" s="6"/>
      <c r="N132" s="6"/>
      <c r="O132" s="18"/>
      <c r="P132" s="8"/>
    </row>
    <row r="133" spans="2:16" x14ac:dyDescent="0.2">
      <c r="B133" s="13"/>
      <c r="D133" s="13"/>
      <c r="E133" s="5"/>
      <c r="F133" s="6"/>
      <c r="G133" s="7"/>
      <c r="H133" s="8"/>
      <c r="I133" t="s">
        <v>454</v>
      </c>
      <c r="J133" s="13"/>
      <c r="K133" t="s">
        <v>454</v>
      </c>
      <c r="L133" s="17"/>
      <c r="M133" s="6"/>
      <c r="N133" s="6"/>
      <c r="O133" s="18"/>
      <c r="P133" s="8"/>
    </row>
    <row r="134" spans="2:16" x14ac:dyDescent="0.2">
      <c r="B134" s="13"/>
      <c r="D134" s="13"/>
      <c r="E134" s="5"/>
      <c r="F134" s="6"/>
      <c r="G134" s="7"/>
      <c r="H134" s="8"/>
      <c r="I134" t="s">
        <v>454</v>
      </c>
      <c r="J134" s="13"/>
      <c r="K134" t="s">
        <v>454</v>
      </c>
      <c r="L134" s="17"/>
      <c r="M134" s="6"/>
      <c r="N134" s="6"/>
      <c r="O134" s="18"/>
      <c r="P134" s="8"/>
    </row>
    <row r="135" spans="2:16" x14ac:dyDescent="0.2">
      <c r="B135" s="13"/>
      <c r="D135" s="13"/>
      <c r="E135" s="5"/>
      <c r="F135" s="6"/>
      <c r="G135" s="7"/>
      <c r="H135" s="8"/>
      <c r="I135" t="s">
        <v>454</v>
      </c>
      <c r="J135" s="13"/>
      <c r="K135" t="s">
        <v>454</v>
      </c>
      <c r="L135" s="17"/>
      <c r="M135" s="6"/>
      <c r="N135" s="6"/>
      <c r="O135" s="18"/>
      <c r="P135" s="8"/>
    </row>
    <row r="136" spans="2:16" x14ac:dyDescent="0.2">
      <c r="B136" s="13"/>
      <c r="D136" s="13"/>
      <c r="E136" s="5"/>
      <c r="F136" s="6"/>
      <c r="G136" s="7"/>
      <c r="H136" s="8"/>
      <c r="I136" t="s">
        <v>454</v>
      </c>
      <c r="J136" s="13"/>
      <c r="K136" t="s">
        <v>454</v>
      </c>
      <c r="L136" s="17"/>
      <c r="M136" s="6"/>
      <c r="N136" s="6"/>
      <c r="O136" s="18"/>
      <c r="P136" s="8"/>
    </row>
    <row r="137" spans="2:16" x14ac:dyDescent="0.2">
      <c r="B137" s="13"/>
      <c r="D137" s="13"/>
      <c r="E137" s="5"/>
      <c r="F137" s="6"/>
      <c r="G137" s="7"/>
      <c r="H137" s="8"/>
      <c r="I137" t="s">
        <v>454</v>
      </c>
      <c r="J137" s="13"/>
      <c r="K137" t="s">
        <v>454</v>
      </c>
      <c r="L137" s="17"/>
      <c r="M137" s="6"/>
      <c r="N137" s="6"/>
      <c r="O137" s="18"/>
      <c r="P137" s="8"/>
    </row>
    <row r="138" spans="2:16" x14ac:dyDescent="0.2">
      <c r="B138" s="13"/>
      <c r="D138" s="13"/>
      <c r="E138" s="5"/>
      <c r="F138" s="6"/>
      <c r="G138" s="7"/>
      <c r="H138" s="8"/>
      <c r="I138" t="s">
        <v>454</v>
      </c>
      <c r="J138" s="13"/>
      <c r="K138" t="s">
        <v>454</v>
      </c>
      <c r="L138" s="17"/>
      <c r="M138" s="6"/>
      <c r="N138" s="6"/>
      <c r="O138" s="18"/>
      <c r="P138" s="8"/>
    </row>
    <row r="139" spans="2:16" x14ac:dyDescent="0.2">
      <c r="B139" s="13"/>
      <c r="D139" s="13"/>
      <c r="E139" s="5"/>
      <c r="F139" s="6"/>
      <c r="G139" s="7"/>
      <c r="H139" s="8"/>
      <c r="I139" t="s">
        <v>454</v>
      </c>
      <c r="J139" s="13"/>
      <c r="K139" t="s">
        <v>454</v>
      </c>
      <c r="L139" s="17"/>
      <c r="M139" s="6"/>
      <c r="N139" s="6"/>
      <c r="O139" s="18"/>
      <c r="P139" s="8"/>
    </row>
    <row r="140" spans="2:16" x14ac:dyDescent="0.2">
      <c r="B140" s="13"/>
      <c r="D140" s="13"/>
      <c r="E140" s="5"/>
      <c r="F140" s="6"/>
      <c r="G140" s="7"/>
      <c r="H140" s="8"/>
      <c r="I140" t="s">
        <v>454</v>
      </c>
      <c r="J140" s="13"/>
      <c r="K140" t="s">
        <v>454</v>
      </c>
      <c r="L140" s="17"/>
      <c r="M140" s="6"/>
      <c r="N140" s="6"/>
      <c r="O140" s="18"/>
      <c r="P140" s="8"/>
    </row>
    <row r="141" spans="2:16" x14ac:dyDescent="0.2">
      <c r="B141" s="13"/>
      <c r="D141" s="13"/>
      <c r="E141" s="5"/>
      <c r="F141" s="6"/>
      <c r="G141" s="7"/>
      <c r="H141" s="8"/>
      <c r="I141" t="s">
        <v>454</v>
      </c>
      <c r="J141" s="13"/>
      <c r="K141" t="s">
        <v>454</v>
      </c>
      <c r="L141" s="17"/>
      <c r="M141" s="6"/>
      <c r="N141" s="6"/>
      <c r="O141" s="18"/>
      <c r="P141" s="8"/>
    </row>
    <row r="142" spans="2:16" x14ac:dyDescent="0.2">
      <c r="B142" s="13"/>
      <c r="D142" s="13"/>
      <c r="E142" s="5"/>
      <c r="F142" s="6"/>
      <c r="G142" s="7"/>
      <c r="H142" s="8"/>
      <c r="I142" t="s">
        <v>454</v>
      </c>
      <c r="J142" s="13"/>
      <c r="K142" t="s">
        <v>454</v>
      </c>
      <c r="L142" s="17"/>
      <c r="M142" s="6"/>
      <c r="N142" s="6"/>
      <c r="O142" s="18"/>
      <c r="P142" s="8"/>
    </row>
    <row r="143" spans="2:16" x14ac:dyDescent="0.2">
      <c r="B143" s="13"/>
      <c r="D143" s="13"/>
      <c r="E143" s="5"/>
      <c r="F143" s="6"/>
      <c r="G143" s="7"/>
      <c r="H143" s="8"/>
      <c r="I143" t="s">
        <v>454</v>
      </c>
      <c r="J143" s="13"/>
      <c r="K143" t="s">
        <v>454</v>
      </c>
      <c r="L143" s="17"/>
      <c r="M143" s="6"/>
      <c r="N143" s="6"/>
      <c r="O143" s="18"/>
      <c r="P143" s="8"/>
    </row>
    <row r="144" spans="2:16" x14ac:dyDescent="0.2">
      <c r="B144" s="13"/>
      <c r="D144" s="13"/>
      <c r="E144" s="5"/>
      <c r="F144" s="6"/>
      <c r="G144" s="7"/>
      <c r="H144" s="8"/>
      <c r="I144" t="s">
        <v>454</v>
      </c>
      <c r="J144" s="13"/>
      <c r="K144" t="s">
        <v>454</v>
      </c>
      <c r="L144" s="17"/>
      <c r="M144" s="6"/>
      <c r="N144" s="6"/>
      <c r="O144" s="18"/>
      <c r="P144" s="8"/>
    </row>
    <row r="145" spans="2:16" x14ac:dyDescent="0.2">
      <c r="B145" s="13"/>
      <c r="D145" s="13"/>
      <c r="E145" s="5"/>
      <c r="F145" s="6"/>
      <c r="G145" s="7"/>
      <c r="H145" s="8"/>
      <c r="I145" t="s">
        <v>454</v>
      </c>
      <c r="J145" s="13"/>
      <c r="K145" t="s">
        <v>454</v>
      </c>
      <c r="L145" s="17"/>
      <c r="M145" s="6"/>
      <c r="N145" s="6"/>
      <c r="O145" s="18"/>
      <c r="P145" s="8"/>
    </row>
    <row r="146" spans="2:16" x14ac:dyDescent="0.2">
      <c r="B146" s="13"/>
      <c r="D146" s="13"/>
      <c r="E146" s="5"/>
      <c r="F146" s="6"/>
      <c r="G146" s="7"/>
      <c r="H146" s="8"/>
      <c r="I146" t="s">
        <v>454</v>
      </c>
      <c r="J146" s="13"/>
      <c r="K146" t="s">
        <v>454</v>
      </c>
      <c r="L146" s="17"/>
      <c r="M146" s="6"/>
      <c r="N146" s="6"/>
      <c r="O146" s="18"/>
      <c r="P146" s="8"/>
    </row>
    <row r="147" spans="2:16" x14ac:dyDescent="0.2">
      <c r="B147" s="13"/>
      <c r="D147" s="13"/>
      <c r="E147" s="5"/>
      <c r="F147" s="6"/>
      <c r="G147" s="7"/>
      <c r="H147" s="8"/>
      <c r="I147" t="s">
        <v>454</v>
      </c>
      <c r="J147" s="13"/>
      <c r="K147" t="s">
        <v>454</v>
      </c>
      <c r="L147" s="17"/>
      <c r="M147" s="6"/>
      <c r="N147" s="6"/>
      <c r="O147" s="18"/>
      <c r="P147" s="8"/>
    </row>
    <row r="148" spans="2:16" x14ac:dyDescent="0.2">
      <c r="B148" s="13"/>
      <c r="D148" s="13"/>
      <c r="E148" s="5"/>
      <c r="F148" s="6"/>
      <c r="G148" s="7"/>
      <c r="H148" s="8"/>
      <c r="I148" t="s">
        <v>454</v>
      </c>
      <c r="J148" s="13"/>
      <c r="K148" t="s">
        <v>454</v>
      </c>
      <c r="L148" s="17"/>
      <c r="M148" s="6"/>
      <c r="N148" s="6"/>
      <c r="O148" s="18"/>
      <c r="P148" s="8"/>
    </row>
    <row r="149" spans="2:16" x14ac:dyDescent="0.2">
      <c r="B149" s="13"/>
      <c r="D149" s="13"/>
      <c r="E149" s="5"/>
      <c r="F149" s="6"/>
      <c r="G149" s="7"/>
      <c r="H149" s="8"/>
      <c r="I149" t="s">
        <v>454</v>
      </c>
      <c r="J149" s="13"/>
      <c r="K149" t="s">
        <v>454</v>
      </c>
      <c r="L149" s="17"/>
      <c r="M149" s="6"/>
      <c r="N149" s="6"/>
      <c r="O149" s="18"/>
      <c r="P149" s="8"/>
    </row>
    <row r="150" spans="2:16" x14ac:dyDescent="0.2">
      <c r="B150" s="13"/>
      <c r="D150" s="13"/>
      <c r="E150" s="5"/>
      <c r="F150" s="6"/>
      <c r="G150" s="7"/>
      <c r="H150" s="8"/>
      <c r="I150" t="s">
        <v>454</v>
      </c>
      <c r="J150" s="13"/>
      <c r="K150" t="s">
        <v>454</v>
      </c>
      <c r="L150" s="17"/>
      <c r="M150" s="6"/>
      <c r="N150" s="6"/>
      <c r="O150" s="18"/>
      <c r="P150" s="8"/>
    </row>
    <row r="151" spans="2:16" x14ac:dyDescent="0.2">
      <c r="B151" s="13"/>
      <c r="D151" s="13"/>
      <c r="E151" s="5"/>
      <c r="F151" s="6"/>
      <c r="G151" s="7"/>
      <c r="H151" s="8"/>
      <c r="I151" t="s">
        <v>454</v>
      </c>
      <c r="J151" s="13"/>
      <c r="K151" t="s">
        <v>454</v>
      </c>
      <c r="L151" s="17"/>
      <c r="M151" s="6"/>
      <c r="N151" s="6"/>
      <c r="O151" s="18"/>
      <c r="P151" s="8"/>
    </row>
    <row r="152" spans="2:16" x14ac:dyDescent="0.2">
      <c r="B152" s="13"/>
      <c r="D152" s="13"/>
      <c r="E152" s="5"/>
      <c r="F152" s="6"/>
      <c r="G152" s="7"/>
      <c r="H152" s="8"/>
      <c r="I152" t="s">
        <v>454</v>
      </c>
      <c r="J152" s="13"/>
      <c r="K152" t="s">
        <v>454</v>
      </c>
      <c r="L152" s="17"/>
      <c r="M152" s="6"/>
      <c r="N152" s="6"/>
      <c r="O152" s="18"/>
      <c r="P152" s="8"/>
    </row>
    <row r="153" spans="2:16" x14ac:dyDescent="0.2">
      <c r="B153" s="13"/>
      <c r="D153" s="13"/>
      <c r="E153" s="5"/>
      <c r="F153" s="6"/>
      <c r="G153" s="7"/>
      <c r="H153" s="8"/>
      <c r="I153" t="s">
        <v>454</v>
      </c>
      <c r="J153" s="13"/>
      <c r="K153" t="s">
        <v>454</v>
      </c>
      <c r="L153" s="17"/>
      <c r="M153" s="6"/>
      <c r="N153" s="6"/>
      <c r="O153" s="18"/>
      <c r="P153" s="8"/>
    </row>
    <row r="154" spans="2:16" x14ac:dyDescent="0.2">
      <c r="B154" s="13"/>
      <c r="D154" s="13"/>
      <c r="E154" s="5"/>
      <c r="F154" s="6"/>
      <c r="G154" s="7"/>
      <c r="H154" s="8"/>
      <c r="I154" t="s">
        <v>454</v>
      </c>
      <c r="J154" s="13"/>
      <c r="K154" t="s">
        <v>454</v>
      </c>
      <c r="L154" s="17"/>
      <c r="M154" s="6"/>
      <c r="N154" s="6"/>
      <c r="O154" s="18"/>
      <c r="P154" s="8"/>
    </row>
    <row r="155" spans="2:16" x14ac:dyDescent="0.2">
      <c r="B155" s="13"/>
      <c r="D155" s="13"/>
      <c r="E155" s="5"/>
      <c r="F155" s="6"/>
      <c r="G155" s="7"/>
      <c r="H155" s="8"/>
      <c r="I155" t="s">
        <v>454</v>
      </c>
      <c r="J155" s="13"/>
      <c r="K155" t="s">
        <v>454</v>
      </c>
      <c r="L155" s="17"/>
      <c r="M155" s="6"/>
      <c r="N155" s="6"/>
      <c r="O155" s="18"/>
      <c r="P155" s="8"/>
    </row>
    <row r="156" spans="2:16" x14ac:dyDescent="0.2">
      <c r="B156" s="13"/>
      <c r="D156" s="13"/>
      <c r="E156" s="5"/>
      <c r="F156" s="6"/>
      <c r="G156" s="7"/>
      <c r="H156" s="8"/>
      <c r="I156" t="s">
        <v>454</v>
      </c>
      <c r="J156" s="13"/>
      <c r="K156" t="s">
        <v>454</v>
      </c>
      <c r="L156" s="17"/>
      <c r="M156" s="6"/>
      <c r="N156" s="6"/>
      <c r="O156" s="18"/>
      <c r="P156" s="8"/>
    </row>
    <row r="157" spans="2:16" x14ac:dyDescent="0.2">
      <c r="B157" s="13"/>
      <c r="D157" s="13"/>
      <c r="E157" s="5"/>
      <c r="F157" s="6"/>
      <c r="G157" s="7"/>
      <c r="H157" s="8"/>
      <c r="I157" t="s">
        <v>454</v>
      </c>
      <c r="J157" s="13"/>
      <c r="K157" t="s">
        <v>454</v>
      </c>
      <c r="L157" s="17"/>
      <c r="M157" s="6"/>
      <c r="N157" s="6"/>
      <c r="O157" s="18"/>
      <c r="P157" s="8"/>
    </row>
    <row r="158" spans="2:16" x14ac:dyDescent="0.2">
      <c r="B158" s="13"/>
      <c r="D158" s="13"/>
      <c r="E158" s="5"/>
      <c r="F158" s="6"/>
      <c r="G158" s="7"/>
      <c r="H158" s="8"/>
      <c r="I158" t="s">
        <v>454</v>
      </c>
      <c r="J158" s="13"/>
      <c r="K158" t="s">
        <v>454</v>
      </c>
      <c r="L158" s="17"/>
      <c r="M158" s="6"/>
      <c r="N158" s="6"/>
      <c r="O158" s="18"/>
      <c r="P158" s="8"/>
    </row>
    <row r="159" spans="2:16" x14ac:dyDescent="0.2">
      <c r="B159" s="13"/>
      <c r="D159" s="13"/>
      <c r="E159" s="5"/>
      <c r="F159" s="6"/>
      <c r="G159" s="7"/>
      <c r="H159" s="8"/>
      <c r="I159" t="s">
        <v>454</v>
      </c>
      <c r="J159" s="13"/>
      <c r="K159" t="s">
        <v>454</v>
      </c>
      <c r="L159" s="17"/>
      <c r="M159" s="6"/>
      <c r="N159" s="6"/>
      <c r="O159" s="18"/>
      <c r="P159" s="8"/>
    </row>
    <row r="160" spans="2:16" x14ac:dyDescent="0.2">
      <c r="B160" s="13"/>
      <c r="D160" s="13"/>
      <c r="E160" s="5"/>
      <c r="F160" s="6"/>
      <c r="G160" s="7"/>
      <c r="H160" s="8"/>
      <c r="I160" t="s">
        <v>454</v>
      </c>
      <c r="J160" s="13"/>
      <c r="K160" t="s">
        <v>454</v>
      </c>
      <c r="L160" s="17"/>
      <c r="M160" s="6"/>
      <c r="N160" s="6"/>
      <c r="O160" s="18"/>
      <c r="P160" s="8"/>
    </row>
    <row r="161" spans="2:16" x14ac:dyDescent="0.2">
      <c r="B161" s="13"/>
      <c r="D161" s="13"/>
      <c r="E161" s="5"/>
      <c r="F161" s="6"/>
      <c r="G161" s="7"/>
      <c r="H161" s="8"/>
      <c r="I161" t="s">
        <v>454</v>
      </c>
      <c r="J161" s="13"/>
      <c r="K161" t="s">
        <v>454</v>
      </c>
      <c r="L161" s="17"/>
      <c r="M161" s="6"/>
      <c r="N161" s="6"/>
      <c r="O161" s="18"/>
      <c r="P161" s="8"/>
    </row>
    <row r="162" spans="2:16" x14ac:dyDescent="0.2">
      <c r="B162" s="13"/>
      <c r="D162" s="13"/>
      <c r="E162" s="5"/>
      <c r="F162" s="6"/>
      <c r="G162" s="7"/>
      <c r="H162" s="8"/>
      <c r="I162" t="s">
        <v>454</v>
      </c>
      <c r="J162" s="13"/>
      <c r="K162" t="s">
        <v>454</v>
      </c>
      <c r="L162" s="17"/>
      <c r="M162" s="6"/>
      <c r="N162" s="6"/>
      <c r="O162" s="18"/>
      <c r="P162" s="8"/>
    </row>
    <row r="163" spans="2:16" x14ac:dyDescent="0.2">
      <c r="B163" s="13"/>
      <c r="D163" s="13"/>
      <c r="E163" s="5"/>
      <c r="F163" s="6"/>
      <c r="G163" s="7"/>
      <c r="H163" s="8"/>
      <c r="I163" t="s">
        <v>454</v>
      </c>
      <c r="J163" s="13"/>
      <c r="K163" t="s">
        <v>454</v>
      </c>
      <c r="L163" s="17"/>
      <c r="M163" s="6"/>
      <c r="N163" s="6"/>
      <c r="O163" s="18"/>
      <c r="P163" s="8"/>
    </row>
    <row r="164" spans="2:16" x14ac:dyDescent="0.2">
      <c r="B164" s="13"/>
      <c r="D164" s="13"/>
      <c r="E164" s="5"/>
      <c r="F164" s="6"/>
      <c r="G164" s="7"/>
      <c r="H164" s="8"/>
      <c r="I164" t="s">
        <v>454</v>
      </c>
      <c r="J164" s="13"/>
      <c r="K164" t="s">
        <v>454</v>
      </c>
      <c r="L164" s="17"/>
      <c r="M164" s="6"/>
      <c r="N164" s="6"/>
      <c r="O164" s="18"/>
      <c r="P164" s="8"/>
    </row>
    <row r="165" spans="2:16" x14ac:dyDescent="0.2">
      <c r="B165" s="13"/>
      <c r="D165" s="13"/>
      <c r="E165" s="5"/>
      <c r="F165" s="6"/>
      <c r="G165" s="7"/>
      <c r="H165" s="8"/>
      <c r="I165" t="s">
        <v>454</v>
      </c>
      <c r="J165" s="13"/>
      <c r="K165" t="s">
        <v>454</v>
      </c>
      <c r="L165" s="17"/>
      <c r="M165" s="6"/>
      <c r="N165" s="6"/>
      <c r="O165" s="18"/>
      <c r="P165" s="8"/>
    </row>
    <row r="166" spans="2:16" x14ac:dyDescent="0.2">
      <c r="B166" s="13"/>
      <c r="D166" s="13"/>
      <c r="E166" s="5"/>
      <c r="F166" s="6"/>
      <c r="G166" s="7"/>
      <c r="H166" s="8"/>
      <c r="I166" t="s">
        <v>454</v>
      </c>
      <c r="J166" s="13"/>
      <c r="K166" t="s">
        <v>454</v>
      </c>
      <c r="L166" s="17"/>
      <c r="M166" s="6"/>
      <c r="N166" s="6"/>
      <c r="O166" s="18"/>
      <c r="P166" s="8"/>
    </row>
    <row r="167" spans="2:16" x14ac:dyDescent="0.2">
      <c r="B167" s="13"/>
      <c r="D167" s="13"/>
      <c r="E167" s="5"/>
      <c r="F167" s="6"/>
      <c r="G167" s="7"/>
      <c r="H167" s="8"/>
      <c r="I167" t="s">
        <v>454</v>
      </c>
      <c r="J167" s="13"/>
      <c r="K167" t="s">
        <v>454</v>
      </c>
      <c r="L167" s="17"/>
      <c r="M167" s="6"/>
      <c r="N167" s="6"/>
      <c r="O167" s="18"/>
      <c r="P167" s="8"/>
    </row>
    <row r="168" spans="2:16" x14ac:dyDescent="0.2">
      <c r="B168" s="13"/>
      <c r="D168" s="13"/>
      <c r="E168" s="5"/>
      <c r="F168" s="6"/>
      <c r="G168" s="7"/>
      <c r="H168" s="8"/>
      <c r="I168" t="s">
        <v>454</v>
      </c>
      <c r="J168" s="13"/>
      <c r="K168" t="s">
        <v>454</v>
      </c>
      <c r="L168" s="17"/>
      <c r="M168" s="6"/>
      <c r="N168" s="6"/>
      <c r="O168" s="18"/>
      <c r="P168" s="8"/>
    </row>
    <row r="169" spans="2:16" x14ac:dyDescent="0.2">
      <c r="B169" s="13"/>
      <c r="D169" s="13"/>
      <c r="E169" s="5"/>
      <c r="F169" s="6"/>
      <c r="G169" s="7"/>
      <c r="H169" s="8"/>
      <c r="I169" t="s">
        <v>454</v>
      </c>
      <c r="J169" s="13"/>
      <c r="K169" t="s">
        <v>454</v>
      </c>
      <c r="L169" s="17"/>
      <c r="M169" s="6"/>
      <c r="N169" s="6"/>
      <c r="O169" s="18"/>
      <c r="P169" s="8"/>
    </row>
    <row r="170" spans="2:16" x14ac:dyDescent="0.2">
      <c r="B170" s="13"/>
      <c r="D170" s="13"/>
      <c r="E170" s="5"/>
      <c r="F170" s="6"/>
      <c r="G170" s="7"/>
      <c r="H170" s="8"/>
      <c r="I170" t="s">
        <v>454</v>
      </c>
      <c r="J170" s="13"/>
      <c r="K170" t="s">
        <v>454</v>
      </c>
      <c r="L170" s="17"/>
      <c r="M170" s="6"/>
      <c r="N170" s="6"/>
      <c r="O170" s="18"/>
      <c r="P170" s="8"/>
    </row>
    <row r="171" spans="2:16" x14ac:dyDescent="0.2">
      <c r="B171" s="13"/>
      <c r="D171" s="13"/>
      <c r="E171" s="5"/>
      <c r="F171" s="6"/>
      <c r="G171" s="7"/>
      <c r="H171" s="8"/>
      <c r="I171" t="s">
        <v>454</v>
      </c>
      <c r="J171" s="13"/>
      <c r="K171" t="s">
        <v>454</v>
      </c>
      <c r="L171" s="17"/>
      <c r="M171" s="6"/>
      <c r="N171" s="6"/>
      <c r="O171" s="18"/>
      <c r="P171" s="8"/>
    </row>
    <row r="172" spans="2:16" x14ac:dyDescent="0.2">
      <c r="B172" s="13"/>
      <c r="D172" s="13"/>
      <c r="E172" s="5"/>
      <c r="F172" s="6"/>
      <c r="G172" s="7"/>
      <c r="H172" s="8"/>
      <c r="I172" t="s">
        <v>454</v>
      </c>
      <c r="J172" s="13"/>
      <c r="K172" t="s">
        <v>454</v>
      </c>
      <c r="L172" s="17"/>
      <c r="M172" s="6"/>
      <c r="N172" s="6"/>
      <c r="O172" s="18"/>
      <c r="P172" s="8"/>
    </row>
    <row r="173" spans="2:16" x14ac:dyDescent="0.2">
      <c r="B173" s="13"/>
      <c r="D173" s="13"/>
      <c r="E173" s="5"/>
      <c r="F173" s="6"/>
      <c r="G173" s="7"/>
      <c r="H173" s="8"/>
      <c r="I173" t="s">
        <v>454</v>
      </c>
      <c r="J173" s="13"/>
      <c r="K173" t="s">
        <v>454</v>
      </c>
      <c r="L173" s="17"/>
      <c r="M173" s="6"/>
      <c r="N173" s="6"/>
      <c r="O173" s="18"/>
      <c r="P173" s="8"/>
    </row>
    <row r="174" spans="2:16" x14ac:dyDescent="0.2">
      <c r="B174" s="14"/>
      <c r="D174" s="14"/>
      <c r="E174" s="9"/>
      <c r="F174" s="10"/>
      <c r="G174" s="10"/>
      <c r="H174" s="11"/>
      <c r="I174" t="s">
        <v>454</v>
      </c>
      <c r="J174" s="14"/>
      <c r="K174" t="s">
        <v>454</v>
      </c>
      <c r="L174" s="35"/>
      <c r="M174" s="10"/>
      <c r="N174" s="10"/>
      <c r="O174" s="10"/>
      <c r="P174" s="11"/>
    </row>
    <row r="175" spans="2:16" x14ac:dyDescent="0.2">
      <c r="I175" t="s">
        <v>454</v>
      </c>
      <c r="K175" t="s">
        <v>454</v>
      </c>
    </row>
  </sheetData>
  <mergeCells count="29">
    <mergeCell ref="AC1:AC2"/>
    <mergeCell ref="AD1:AD2"/>
    <mergeCell ref="AE1:AE2"/>
    <mergeCell ref="N1:N2"/>
    <mergeCell ref="W1:W2"/>
    <mergeCell ref="X1:X2"/>
    <mergeCell ref="Y1:Y2"/>
    <mergeCell ref="Z1:Z2"/>
    <mergeCell ref="AA1:AA2"/>
    <mergeCell ref="AB1:AB2"/>
    <mergeCell ref="Q1:Q2"/>
    <mergeCell ref="R1:R2"/>
    <mergeCell ref="S1:S2"/>
    <mergeCell ref="T1:T2"/>
    <mergeCell ref="U1:U2"/>
    <mergeCell ref="V1:V2"/>
    <mergeCell ref="A1:A2"/>
    <mergeCell ref="P1:P2"/>
    <mergeCell ref="B1:B2"/>
    <mergeCell ref="D1:D2"/>
    <mergeCell ref="E1:E2"/>
    <mergeCell ref="F1:F2"/>
    <mergeCell ref="G1:G2"/>
    <mergeCell ref="H1:H2"/>
    <mergeCell ref="J1:J2"/>
    <mergeCell ref="L1:L2"/>
    <mergeCell ref="M1:M2"/>
    <mergeCell ref="K1:K2"/>
    <mergeCell ref="O1:O2"/>
  </mergeCells>
  <conditionalFormatting sqref="D4:H121 J4:J121 L123:P174 J123:J174 D123:H174 B4:B174 L4:P121">
    <cfRule type="expression" dxfId="65" priority="9">
      <formula>LEFT($P4,7)="Crédité"</formula>
    </cfRule>
    <cfRule type="expression" dxfId="64" priority="8">
      <formula>LEFT($P4,8)="Envoi HA"</formula>
    </cfRule>
    <cfRule type="expression" dxfId="63" priority="7">
      <formula>$P4="Attente envoi HA"</formula>
    </cfRule>
  </conditionalFormatting>
  <conditionalFormatting sqref="D122:H122 J122 L122">
    <cfRule type="expression" dxfId="24" priority="4">
      <formula>$P122="Attente envoi HA"</formula>
    </cfRule>
    <cfRule type="expression" dxfId="25" priority="5">
      <formula>LEFT($P122,8)="Envoi HA"</formula>
    </cfRule>
    <cfRule type="expression" dxfId="26" priority="6">
      <formula>LEFT($P122,7)="Crédité"</formula>
    </cfRule>
  </conditionalFormatting>
  <conditionalFormatting sqref="M122:P122">
    <cfRule type="expression" dxfId="12" priority="1">
      <formula>$P122="Attente envoi HA"</formula>
    </cfRule>
    <cfRule type="expression" dxfId="13" priority="2">
      <formula>LEFT($P122,8)="Envoi HA"</formula>
    </cfRule>
    <cfRule type="expression" dxfId="14" priority="3">
      <formula>LEFT($P122,7)="Crédité"</formula>
    </cfRule>
  </conditionalFormatting>
  <hyperlinks>
    <hyperlink ref="J24" r:id="rId1"/>
    <hyperlink ref="J4" r:id="rId2"/>
    <hyperlink ref="J5" r:id="rId3"/>
    <hyperlink ref="J6" r:id="rId4"/>
    <hyperlink ref="J7" r:id="rId5"/>
    <hyperlink ref="J8" r:id="rId6"/>
    <hyperlink ref="J9" r:id="rId7"/>
    <hyperlink ref="J95" r:id="rId8"/>
  </hyperlinks>
  <pageMargins left="0.7" right="0.7" top="0.75" bottom="0.75" header="0.3" footer="0.3"/>
  <pageSetup paperSize="9" orientation="portrait"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K55"/>
  <sheetViews>
    <sheetView workbookViewId="0">
      <selection activeCell="G10" sqref="G10"/>
    </sheetView>
  </sheetViews>
  <sheetFormatPr baseColWidth="10" defaultRowHeight="11.25" x14ac:dyDescent="0.2"/>
  <cols>
    <col min="6" max="6" width="2.83203125" customWidth="1"/>
    <col min="7" max="7" width="41.83203125" customWidth="1"/>
    <col min="8" max="8" width="1.83203125" customWidth="1"/>
    <col min="9" max="9" width="41.83203125" customWidth="1"/>
    <col min="10" max="10" width="1.83203125" customWidth="1"/>
    <col min="11" max="11" width="41.83203125" customWidth="1"/>
    <col min="12" max="13" width="1.83203125" customWidth="1"/>
  </cols>
  <sheetData>
    <row r="2" spans="1:11" x14ac:dyDescent="0.2">
      <c r="B2" s="48">
        <v>25</v>
      </c>
      <c r="C2" s="48"/>
      <c r="D2" s="48"/>
    </row>
    <row r="4" spans="1:11" x14ac:dyDescent="0.2">
      <c r="B4" s="24" t="str">
        <f>"2014-"&amp;TEXT($B$2+0,"000")</f>
        <v>2014-025</v>
      </c>
      <c r="C4" s="24" t="str">
        <f>"2014-"&amp;TEXT($B$2+1,"000")</f>
        <v>2014-026</v>
      </c>
      <c r="D4" s="24" t="str">
        <f>"2014-"&amp;TEXT($B$2+2,"000")</f>
        <v>2014-027</v>
      </c>
    </row>
    <row r="5" spans="1:11" x14ac:dyDescent="0.2">
      <c r="B5" s="24" t="str">
        <f>"2014-"&amp;TEXT($B$2+3,"000")</f>
        <v>2014-028</v>
      </c>
      <c r="C5" s="24" t="str">
        <f>"2014-"&amp;TEXT($B$2+4,"000")</f>
        <v>2014-029</v>
      </c>
      <c r="D5" s="24" t="str">
        <f>"2014-"&amp;TEXT($B$2+5,"000")</f>
        <v>2014-030</v>
      </c>
    </row>
    <row r="6" spans="1:11" x14ac:dyDescent="0.2">
      <c r="B6" s="24" t="str">
        <f>"2014-"&amp;TEXT($B$2+6,"000")</f>
        <v>2014-031</v>
      </c>
      <c r="C6" s="24" t="str">
        <f>"2014-"&amp;TEXT($B$2+7,"000")</f>
        <v>2014-032</v>
      </c>
      <c r="D6" s="24" t="str">
        <f>"2014-"&amp;TEXT($B$2+8,"000")</f>
        <v>2014-033</v>
      </c>
    </row>
    <row r="7" spans="1:11" x14ac:dyDescent="0.2">
      <c r="A7" s="23"/>
      <c r="B7" s="24" t="str">
        <f>"2014-"&amp;TEXT($B$2+9,"000")</f>
        <v>2014-034</v>
      </c>
      <c r="C7" s="24" t="str">
        <f>"2014-"&amp;TEXT($B$2+10,"000")</f>
        <v>2014-035</v>
      </c>
      <c r="D7" s="24" t="str">
        <f>"2014-"&amp;TEXT($B$2+11,"000")</f>
        <v>2014-036</v>
      </c>
      <c r="G7" s="49" t="s">
        <v>231</v>
      </c>
      <c r="H7" s="50"/>
      <c r="I7" s="50"/>
      <c r="J7" s="50"/>
      <c r="K7" s="50"/>
    </row>
    <row r="8" spans="1:11" x14ac:dyDescent="0.2">
      <c r="A8" s="23"/>
      <c r="B8" s="24" t="str">
        <f>"2014-"&amp;TEXT($B$2+12,"000")</f>
        <v>2014-037</v>
      </c>
      <c r="C8" s="24" t="str">
        <f>"2014-"&amp;TEXT($B$2+13,"000")</f>
        <v>2014-038</v>
      </c>
      <c r="D8" s="24" t="str">
        <f>"2014-"&amp;TEXT($B$2+14,"000")</f>
        <v>2014-039</v>
      </c>
      <c r="G8" s="50"/>
      <c r="H8" s="50"/>
      <c r="I8" s="50"/>
      <c r="J8" s="50"/>
      <c r="K8" s="50"/>
    </row>
    <row r="9" spans="1:11" x14ac:dyDescent="0.2">
      <c r="A9" s="23"/>
      <c r="B9" s="24" t="str">
        <f>"2014-"&amp;TEXT($B$2+15,"000")</f>
        <v>2014-040</v>
      </c>
      <c r="C9" s="24" t="str">
        <f>"2014-"&amp;TEXT($B$2+16,"000")</f>
        <v>2014-041</v>
      </c>
      <c r="D9" s="24" t="str">
        <f>"2014-"&amp;TEXT($B$2+17,"000")</f>
        <v>2014-042</v>
      </c>
      <c r="G9" s="50"/>
      <c r="H9" s="50"/>
      <c r="I9" s="50"/>
      <c r="J9" s="50"/>
      <c r="K9" s="50"/>
    </row>
    <row r="10" spans="1:11" x14ac:dyDescent="0.2">
      <c r="A10" s="23"/>
      <c r="B10" s="24" t="str">
        <f>"2014-"&amp;TEXT($B$2+18,"000")</f>
        <v>2014-043</v>
      </c>
      <c r="C10" s="24" t="str">
        <f>"2014-"&amp;TEXT($B$2+19,"000")</f>
        <v>2014-044</v>
      </c>
      <c r="D10" s="24" t="str">
        <f>"2014-"&amp;TEXT($B$2+20,"000")</f>
        <v>2014-045</v>
      </c>
    </row>
    <row r="11" spans="1:11" x14ac:dyDescent="0.2">
      <c r="A11" s="23"/>
      <c r="B11" s="24" t="str">
        <f>"2014-"&amp;TEXT($B$2+21,"000")</f>
        <v>2014-046</v>
      </c>
      <c r="C11" s="24" t="str">
        <f>"2014-"&amp;TEXT($B$2+22,"000")</f>
        <v>2014-047</v>
      </c>
      <c r="D11" s="24" t="str">
        <f>"2014-"&amp;TEXT($B$2+23,"000")</f>
        <v>2014-048</v>
      </c>
    </row>
    <row r="12" spans="1:11" x14ac:dyDescent="0.2">
      <c r="A12" s="23"/>
      <c r="B12" s="24"/>
    </row>
    <row r="13" spans="1:11" x14ac:dyDescent="0.2">
      <c r="A13" s="23"/>
      <c r="B13" s="24"/>
    </row>
    <row r="14" spans="1:11" x14ac:dyDescent="0.2">
      <c r="A14" s="23"/>
      <c r="B14" s="24"/>
    </row>
    <row r="15" spans="1:11" ht="11.25" customHeight="1" x14ac:dyDescent="0.2">
      <c r="A15" s="23"/>
      <c r="B15" s="24"/>
    </row>
    <row r="16" spans="1:11" ht="21.95" customHeight="1" x14ac:dyDescent="0.2">
      <c r="A16" s="23" t="s">
        <v>172</v>
      </c>
      <c r="B16" s="34" t="str">
        <f>B4</f>
        <v>2014-025</v>
      </c>
      <c r="C16" s="34" t="str">
        <f>C4</f>
        <v>2014-026</v>
      </c>
      <c r="D16" s="34" t="str">
        <f>D4</f>
        <v>2014-027</v>
      </c>
      <c r="E16" s="24"/>
      <c r="G16" s="32" t="str">
        <f ca="1">IF(ISNA(B17),"",INDIRECT(ADDRESS(B17,COLUMN(Dons!$D$1),1,1,"Dons")))</f>
        <v>HERMENT Thérèse</v>
      </c>
      <c r="H16" s="32"/>
      <c r="I16" s="32" t="str">
        <f ca="1">IF(ISNA(C17),"",INDIRECT(ADDRESS(C17,COLUMN(Dons!$D$1),1,1,"Dons")))</f>
        <v>BONNES Lionel / ROBIN Véronique</v>
      </c>
      <c r="J16" s="32"/>
      <c r="K16" s="32" t="str">
        <f ca="1">IF(ISNA(D17),"",INDIRECT(ADDRESS(D17,COLUMN(Dons!$D$1),1,1,"Dons")))</f>
        <v>ZELY Didier / CAZEMAJOR Eliane</v>
      </c>
    </row>
    <row r="17" spans="1:11" ht="21.95" customHeight="1" x14ac:dyDescent="0.2">
      <c r="A17" s="23" t="s">
        <v>173</v>
      </c>
      <c r="B17" s="24">
        <f>MATCH(B16,Dons!$B:$B,0)</f>
        <v>28</v>
      </c>
      <c r="C17" s="24">
        <f>MATCH(C16,Dons!$B:$B,0)</f>
        <v>29</v>
      </c>
      <c r="D17" s="24">
        <f>MATCH(D16,Dons!$B:$B,0)</f>
        <v>30</v>
      </c>
      <c r="E17" s="24"/>
      <c r="G17" s="31" t="str">
        <f ca="1">IF(ISNA(B17),"",INDIRECT(ADDRESS(B17,COLUMN(Dons!$E$1),1,1,"Dons")))</f>
        <v>12 route de la vallée du Dun</v>
      </c>
      <c r="H17" s="31"/>
      <c r="I17" s="31" t="str">
        <f ca="1">IF(ISNA(C17),"",INDIRECT(ADDRESS(C17,COLUMN(Dons!$E$1),1,1,"Dons")))</f>
        <v>21 rue Sizabuire</v>
      </c>
      <c r="J17" s="31"/>
      <c r="K17" s="31" t="str">
        <f ca="1">IF(ISNA(D17),"",INDIRECT(ADDRESS(D17,COLUMN(Dons!$E$1),1,1,"Dons")))</f>
        <v>6 hameau de Beaulieu</v>
      </c>
    </row>
    <row r="18" spans="1:11" ht="21.95" customHeight="1" x14ac:dyDescent="0.2">
      <c r="A18" s="23"/>
      <c r="B18" s="24"/>
      <c r="G18" s="31" t="str">
        <f ca="1">IF(ISNA(B17),"",IF(INDIRECT(ADDRESS(B17,COLUMN(Dons!$F$1),1,1,"Dons"))=0,"",INDIRECT(ADDRESS(B17,COLUMN(Dons!$F$1),1,1,"Dons"))))</f>
        <v/>
      </c>
      <c r="H18" s="31"/>
      <c r="I18" s="31" t="str">
        <f ca="1">IF(ISNA(C17),"",IF(INDIRECT(ADDRESS(C17,COLUMN(Dons!$F$1),1,1,"Dons"))=0,"",INDIRECT(ADDRESS(C17,COLUMN(Dons!$F$1),1,1,"Dons"))))</f>
        <v/>
      </c>
      <c r="J18" s="31"/>
      <c r="K18" s="31" t="str">
        <f ca="1">IF(ISNA(D17),"",IF(INDIRECT(ADDRESS(D17,COLUMN(Dons!$F$1),1,1,"Dons"))=0,"",INDIRECT(ADDRESS(D17,COLUMN(Dons!$F$1),1,1,"Dons"))))</f>
        <v/>
      </c>
    </row>
    <row r="19" spans="1:11" ht="21.95" customHeight="1" x14ac:dyDescent="0.2">
      <c r="A19" s="23"/>
      <c r="B19" s="24"/>
      <c r="G19" s="33" t="str">
        <f ca="1">IF(ISNA(B17),"",TEXT(INDIRECT(ADDRESS(B17,COLUMN(Dons!$G$1),1,1,"Dons"))," 00000")&amp;"   "&amp;INDIRECT(ADDRESS(B17,COLUMN(Dons!$H$1),1,1,"Dons")))</f>
        <v xml:space="preserve"> 76740   SAINT PIERRE LE VIEUX</v>
      </c>
      <c r="H19" s="31"/>
      <c r="I19" s="33" t="str">
        <f ca="1">IF(ISNA(C17),"",TEXT(INDIRECT(ADDRESS(C17,COLUMN(Dons!$G$1),1,1,"Dons"))," 00000")&amp;"   "&amp;INDIRECT(ADDRESS(C17,COLUMN(Dons!$H$1),1,1,"Dons")))</f>
        <v xml:space="preserve"> 31400   TOULOUSE</v>
      </c>
      <c r="J19" s="31"/>
      <c r="K19" s="33" t="str">
        <f ca="1">IF(ISNA(D17),"",TEXT(INDIRECT(ADDRESS(D17,COLUMN(Dons!$G$1),1,1,"Dons"))," 00000")&amp;"   "&amp;INDIRECT(ADDRESS(D17,COLUMN(Dons!$H$1),1,1,"Dons")))</f>
        <v xml:space="preserve"> 31590   SAINT MARCEL PAULEL</v>
      </c>
    </row>
    <row r="20" spans="1:11" ht="6" customHeight="1" x14ac:dyDescent="0.2">
      <c r="A20" s="23"/>
      <c r="B20" s="24"/>
      <c r="G20" s="31"/>
      <c r="H20" s="31"/>
      <c r="I20" s="31"/>
      <c r="J20" s="31"/>
      <c r="K20" s="31"/>
    </row>
    <row r="21" spans="1:11" ht="21.95" customHeight="1" x14ac:dyDescent="0.2">
      <c r="A21" s="23" t="s">
        <v>172</v>
      </c>
      <c r="B21" s="34" t="str">
        <f>B5</f>
        <v>2014-028</v>
      </c>
      <c r="C21" s="34" t="str">
        <f>C5</f>
        <v>2014-029</v>
      </c>
      <c r="D21" s="34" t="str">
        <f>D5</f>
        <v>2014-030</v>
      </c>
      <c r="E21" s="24"/>
      <c r="G21" s="32" t="str">
        <f ca="1">IF(ISNA(B22),"",INDIRECT(ADDRESS(B22,COLUMN(Dons!$D$1),1,1,"Dons")))</f>
        <v>SOUCHET Maud</v>
      </c>
      <c r="H21" s="32"/>
      <c r="I21" s="32" t="str">
        <f ca="1">IF(ISNA(C22),"",INDIRECT(ADDRESS(C22,COLUMN(Dons!$D$1),1,1,"Dons")))</f>
        <v>BORDEGARAY Céline</v>
      </c>
      <c r="J21" s="32"/>
      <c r="K21" s="32" t="str">
        <f ca="1">IF(ISNA(D22),"",INDIRECT(ADDRESS(D22,COLUMN(Dons!$D$1),1,1,"Dons")))</f>
        <v>COUSSY Geoffrey</v>
      </c>
    </row>
    <row r="22" spans="1:11" ht="21.95" customHeight="1" x14ac:dyDescent="0.2">
      <c r="A22" s="23" t="s">
        <v>173</v>
      </c>
      <c r="B22" s="24">
        <f>MATCH(B21,Dons!$B:$B,0)</f>
        <v>31</v>
      </c>
      <c r="C22" s="24">
        <f>MATCH(C21,Dons!$B:$B,0)</f>
        <v>32</v>
      </c>
      <c r="D22" s="24">
        <f>MATCH(D21,Dons!$B:$B,0)</f>
        <v>33</v>
      </c>
      <c r="E22" s="24"/>
      <c r="G22" s="31" t="str">
        <f ca="1">IF(ISNA(B22),"",INDIRECT(ADDRESS(B22,COLUMN(Dons!$E$1),1,1,"Dons")))</f>
        <v>Appt 703 Ensemble de la villa VENETO</v>
      </c>
      <c r="H22" s="31"/>
      <c r="I22" s="31" t="str">
        <f ca="1">IF(ISNA(C22),"",INDIRECT(ADDRESS(C22,COLUMN(Dons!$E$1),1,1,"Dons")))</f>
        <v>13 Ter avenue des lauriers</v>
      </c>
      <c r="J22" s="31"/>
      <c r="K22" s="31" t="str">
        <f ca="1">IF(ISNA(D22),"",INDIRECT(ADDRESS(D22,COLUMN(Dons!$E$1),1,1,"Dons")))</f>
        <v>20 rue du Panoramique</v>
      </c>
    </row>
    <row r="23" spans="1:11" ht="21.95" customHeight="1" x14ac:dyDescent="0.2">
      <c r="A23" s="23"/>
      <c r="B23" s="24"/>
      <c r="G23" s="31" t="str">
        <f ca="1">IF(ISNA(B22),"",IF(INDIRECT(ADDRESS(B22,COLUMN(Dons!$F$1),1,1,"Dons"))=0,"",INDIRECT(ADDRESS(B22,COLUMN(Dons!$F$1),1,1,"Dons"))))</f>
        <v>22 chemin Basso Cambo</v>
      </c>
      <c r="H23" s="31"/>
      <c r="I23" s="31" t="str">
        <f ca="1">IF(ISNA(C22),"",IF(INDIRECT(ADDRESS(C22,COLUMN(Dons!$F$1),1,1,"Dons"))=0,"",INDIRECT(ADDRESS(C22,COLUMN(Dons!$F$1),1,1,"Dons"))))</f>
        <v/>
      </c>
      <c r="J23" s="31"/>
      <c r="K23" s="31" t="str">
        <f ca="1">IF(ISNA(D22),"",IF(INDIRECT(ADDRESS(D22,COLUMN(Dons!$F$1),1,1,"Dons"))=0,"",INDIRECT(ADDRESS(D22,COLUMN(Dons!$F$1),1,1,"Dons"))))</f>
        <v/>
      </c>
    </row>
    <row r="24" spans="1:11" ht="21.95" customHeight="1" x14ac:dyDescent="0.2">
      <c r="A24" s="23"/>
      <c r="B24" s="24"/>
      <c r="G24" s="33" t="str">
        <f ca="1">IF(ISNA(B22),"",TEXT(INDIRECT(ADDRESS(B22,COLUMN(Dons!$G$1),1,1,"Dons"))," 00000")&amp;"   "&amp;INDIRECT(ADDRESS(B22,COLUMN(Dons!$H$1),1,1,"Dons")))</f>
        <v xml:space="preserve"> 31100   TOULOUSE</v>
      </c>
      <c r="H24" s="31"/>
      <c r="I24" s="33" t="str">
        <f ca="1">IF(ISNA(C22),"",TEXT(INDIRECT(ADDRESS(C22,COLUMN(Dons!$G$1),1,1,"Dons"))," 00000")&amp;"   "&amp;INDIRECT(ADDRESS(C22,COLUMN(Dons!$H$1),1,1,"Dons")))</f>
        <v xml:space="preserve"> 64000   PAU</v>
      </c>
      <c r="J24" s="31"/>
      <c r="K24" s="33" t="str">
        <f ca="1">IF(ISNA(D22),"",TEXT(INDIRECT(ADDRESS(D22,COLUMN(Dons!$G$1),1,1,"Dons"))," 00000")&amp;"   "&amp;INDIRECT(ADDRESS(D22,COLUMN(Dons!$H$1),1,1,"Dons")))</f>
        <v xml:space="preserve"> 31650   SAINT ORENS DE GAMEVILLE</v>
      </c>
    </row>
    <row r="25" spans="1:11" ht="6" customHeight="1" x14ac:dyDescent="0.2">
      <c r="A25" s="23"/>
      <c r="B25" s="24"/>
      <c r="G25" s="31"/>
      <c r="H25" s="31"/>
      <c r="I25" s="31"/>
      <c r="J25" s="31"/>
      <c r="K25" s="31"/>
    </row>
    <row r="26" spans="1:11" ht="21.95" customHeight="1" x14ac:dyDescent="0.2">
      <c r="A26" s="23" t="s">
        <v>172</v>
      </c>
      <c r="B26" s="34" t="str">
        <f>B6</f>
        <v>2014-031</v>
      </c>
      <c r="C26" s="34" t="str">
        <f>C6</f>
        <v>2014-032</v>
      </c>
      <c r="D26" s="34" t="str">
        <f>D6</f>
        <v>2014-033</v>
      </c>
      <c r="E26" s="24"/>
      <c r="G26" s="32" t="str">
        <f ca="1">IF(ISNA(B27),"",INDIRECT(ADDRESS(B27,COLUMN(Dons!$D$1),1,1,"Dons")))</f>
        <v>TURPIN Claudine</v>
      </c>
      <c r="H26" s="32"/>
      <c r="I26" s="32" t="str">
        <f ca="1">IF(ISNA(C27),"",INDIRECT(ADDRESS(C27,COLUMN(Dons!$D$1),1,1,"Dons")))</f>
        <v>DUBOIS Nathalie</v>
      </c>
      <c r="J26" s="32"/>
      <c r="K26" s="32" t="str">
        <f ca="1">IF(ISNA(D27),"",INDIRECT(ADDRESS(D27,COLUMN(Dons!$D$1),1,1,"Dons")))</f>
        <v>MESNIER Didier</v>
      </c>
    </row>
    <row r="27" spans="1:11" ht="21.95" customHeight="1" x14ac:dyDescent="0.2">
      <c r="A27" s="23" t="s">
        <v>173</v>
      </c>
      <c r="B27" s="24">
        <f>MATCH(B26,Dons!$B:$B,0)</f>
        <v>34</v>
      </c>
      <c r="C27" s="24">
        <f>MATCH(C26,Dons!$B:$B,0)</f>
        <v>35</v>
      </c>
      <c r="D27" s="24">
        <f>MATCH(D26,Dons!$B:$B,0)</f>
        <v>36</v>
      </c>
      <c r="E27" s="24"/>
      <c r="G27" s="31" t="str">
        <f ca="1">IF(ISNA(B27),"",INDIRECT(ADDRESS(B27,COLUMN(Dons!$E$1),1,1,"Dons")))</f>
        <v>4 rue Camille Guerin</v>
      </c>
      <c r="H27" s="31"/>
      <c r="I27" s="31" t="str">
        <f ca="1">IF(ISNA(C27),"",INDIRECT(ADDRESS(C27,COLUMN(Dons!$E$1),1,1,"Dons")))</f>
        <v>2 rue des Péchers</v>
      </c>
      <c r="J27" s="31"/>
      <c r="K27" s="31" t="str">
        <f ca="1">IF(ISNA(D27),"",INDIRECT(ADDRESS(D27,COLUMN(Dons!$E$1),1,1,"Dons")))</f>
        <v>31 rue Devic</v>
      </c>
    </row>
    <row r="28" spans="1:11" ht="21.95" customHeight="1" x14ac:dyDescent="0.2">
      <c r="A28" s="23"/>
      <c r="B28" s="24"/>
      <c r="G28" s="31" t="str">
        <f ca="1">IF(ISNA(B27),"",IF(INDIRECT(ADDRESS(B27,COLUMN(Dons!$F$1),1,1,"Dons"))=0,"",INDIRECT(ADDRESS(B27,COLUMN(Dons!$F$1),1,1,"Dons"))))</f>
        <v/>
      </c>
      <c r="H28" s="31"/>
      <c r="I28" s="31" t="str">
        <f ca="1">IF(ISNA(C27),"",IF(INDIRECT(ADDRESS(C27,COLUMN(Dons!$F$1),1,1,"Dons"))=0,"",INDIRECT(ADDRESS(C27,COLUMN(Dons!$F$1),1,1,"Dons"))))</f>
        <v/>
      </c>
      <c r="J28" s="31"/>
      <c r="K28" s="31" t="str">
        <f ca="1">IF(ISNA(D27),"",IF(INDIRECT(ADDRESS(D27,COLUMN(Dons!$F$1),1,1,"Dons"))=0,"",INDIRECT(ADDRESS(D27,COLUMN(Dons!$F$1),1,1,"Dons"))))</f>
        <v/>
      </c>
    </row>
    <row r="29" spans="1:11" ht="21.95" customHeight="1" x14ac:dyDescent="0.2">
      <c r="A29" s="23"/>
      <c r="B29" s="24"/>
      <c r="G29" s="33" t="str">
        <f ca="1">IF(ISNA(B27),"",TEXT(INDIRECT(ADDRESS(B27,COLUMN(Dons!$G$1),1,1,"Dons"))," 00000")&amp;"   "&amp;INDIRECT(ADDRESS(B27,COLUMN(Dons!$H$1),1,1,"Dons")))</f>
        <v xml:space="preserve"> 31820   PIBRAC</v>
      </c>
      <c r="H29" s="31"/>
      <c r="I29" s="33" t="str">
        <f ca="1">IF(ISNA(C27),"",TEXT(INDIRECT(ADDRESS(C27,COLUMN(Dons!$G$1),1,1,"Dons"))," 00000")&amp;"   "&amp;INDIRECT(ADDRESS(C27,COLUMN(Dons!$H$1),1,1,"Dons")))</f>
        <v xml:space="preserve"> 31410   LONGAGES</v>
      </c>
      <c r="J29" s="31"/>
      <c r="K29" s="33" t="str">
        <f ca="1">IF(ISNA(D27),"",TEXT(INDIRECT(ADDRESS(D27,COLUMN(Dons!$G$1),1,1,"Dons"))," 00000")&amp;"   "&amp;INDIRECT(ADDRESS(D27,COLUMN(Dons!$H$1),1,1,"Dons")))</f>
        <v xml:space="preserve"> 31400   TOULOUSE</v>
      </c>
    </row>
    <row r="30" spans="1:11" ht="6" customHeight="1" x14ac:dyDescent="0.2">
      <c r="A30" s="23"/>
      <c r="B30" s="24"/>
      <c r="G30" s="31"/>
      <c r="H30" s="31"/>
      <c r="I30" s="31"/>
      <c r="J30" s="31"/>
      <c r="K30" s="31"/>
    </row>
    <row r="31" spans="1:11" ht="21.95" customHeight="1" x14ac:dyDescent="0.2">
      <c r="A31" s="23" t="s">
        <v>172</v>
      </c>
      <c r="B31" s="34" t="str">
        <f>B7</f>
        <v>2014-034</v>
      </c>
      <c r="C31" s="34" t="str">
        <f>C7</f>
        <v>2014-035</v>
      </c>
      <c r="D31" s="34" t="str">
        <f>D7</f>
        <v>2014-036</v>
      </c>
      <c r="E31" s="24"/>
      <c r="G31" s="32" t="str">
        <f ca="1">IF(ISNA(B32),"",INDIRECT(ADDRESS(B32,COLUMN(Dons!$D$1),1,1,"Dons")))</f>
        <v>MESNIER Didier</v>
      </c>
      <c r="H31" s="32"/>
      <c r="I31" s="32" t="str">
        <f ca="1">IF(ISNA(C32),"",INDIRECT(ADDRESS(C32,COLUMN(Dons!$D$1),1,1,"Dons")))</f>
        <v>BLOT A. &amp; MAURIS C.</v>
      </c>
      <c r="J31" s="32"/>
      <c r="K31" s="32" t="str">
        <f ca="1">IF(ISNA(D32),"",INDIRECT(ADDRESS(D32,COLUMN(Dons!$D$1),1,1,"Dons")))</f>
        <v>HEMART Guillaume</v>
      </c>
    </row>
    <row r="32" spans="1:11" ht="21.95" customHeight="1" x14ac:dyDescent="0.2">
      <c r="A32" s="23" t="s">
        <v>173</v>
      </c>
      <c r="B32" s="24">
        <f>MATCH(B31,Dons!$B:$B,0)</f>
        <v>37</v>
      </c>
      <c r="C32" s="24">
        <f>MATCH(C31,Dons!$B:$B,0)</f>
        <v>38</v>
      </c>
      <c r="D32" s="24">
        <f>MATCH(D31,Dons!$B:$B,0)</f>
        <v>39</v>
      </c>
      <c r="E32" s="24"/>
      <c r="G32" s="31" t="str">
        <f ca="1">IF(ISNA(B32),"",INDIRECT(ADDRESS(B32,COLUMN(Dons!$E$1),1,1,"Dons")))</f>
        <v>31 rue Devic</v>
      </c>
      <c r="H32" s="31"/>
      <c r="I32" s="31" t="str">
        <f ca="1">IF(ISNA(C32),"",INDIRECT(ADDRESS(C32,COLUMN(Dons!$E$1),1,1,"Dons")))</f>
        <v>40 rue des Saules</v>
      </c>
      <c r="J32" s="31"/>
      <c r="K32" s="31" t="str">
        <f ca="1">IF(ISNA(D32),"",INDIRECT(ADDRESS(D32,COLUMN(Dons!$E$1),1,1,"Dons")))</f>
        <v>8 Lieu Dit Les Galliers</v>
      </c>
    </row>
    <row r="33" spans="1:11" ht="21.95" customHeight="1" x14ac:dyDescent="0.2">
      <c r="A33" s="23"/>
      <c r="B33" s="24"/>
      <c r="G33" s="31" t="str">
        <f ca="1">IF(ISNA(B32),"",IF(INDIRECT(ADDRESS(B32,COLUMN(Dons!$F$1),1,1,"Dons"))=0,"",INDIRECT(ADDRESS(B32,COLUMN(Dons!$F$1),1,1,"Dons"))))</f>
        <v/>
      </c>
      <c r="H33" s="31"/>
      <c r="I33" s="31" t="str">
        <f ca="1">IF(ISNA(C32),"",IF(INDIRECT(ADDRESS(C32,COLUMN(Dons!$F$1),1,1,"Dons"))=0,"",INDIRECT(ADDRESS(C32,COLUMN(Dons!$F$1),1,1,"Dons"))))</f>
        <v>Bat E Appt 21</v>
      </c>
      <c r="J33" s="31"/>
      <c r="K33" s="31" t="str">
        <f ca="1">IF(ISNA(D32),"",IF(INDIRECT(ADDRESS(D32,COLUMN(Dons!$F$1),1,1,"Dons"))=0,"",INDIRECT(ADDRESS(D32,COLUMN(Dons!$F$1),1,1,"Dons"))))</f>
        <v/>
      </c>
    </row>
    <row r="34" spans="1:11" ht="21.95" customHeight="1" x14ac:dyDescent="0.2">
      <c r="A34" s="23"/>
      <c r="B34" s="24"/>
      <c r="G34" s="33" t="str">
        <f ca="1">IF(ISNA(B32),"",TEXT(INDIRECT(ADDRESS(B32,COLUMN(Dons!$G$1),1,1,"Dons"))," 00000")&amp;"   "&amp;INDIRECT(ADDRESS(B32,COLUMN(Dons!$H$1),1,1,"Dons")))</f>
        <v xml:space="preserve"> 31400   TOULOUSE</v>
      </c>
      <c r="H34" s="31"/>
      <c r="I34" s="33" t="str">
        <f ca="1">IF(ISNA(C32),"",TEXT(INDIRECT(ADDRESS(C32,COLUMN(Dons!$G$1),1,1,"Dons"))," 00000")&amp;"   "&amp;INDIRECT(ADDRESS(C32,COLUMN(Dons!$H$1),1,1,"Dons")))</f>
        <v xml:space="preserve"> 31400   TOULOUSE</v>
      </c>
      <c r="J34" s="31"/>
      <c r="K34" s="33" t="str">
        <f ca="1">IF(ISNA(D32),"",TEXT(INDIRECT(ADDRESS(D32,COLUMN(Dons!$G$1),1,1,"Dons"))," 00000")&amp;"   "&amp;INDIRECT(ADDRESS(D32,COLUMN(Dons!$H$1),1,1,"Dons")))</f>
        <v xml:space="preserve"> 31600   LHERM</v>
      </c>
    </row>
    <row r="35" spans="1:11" ht="6" customHeight="1" x14ac:dyDescent="0.2">
      <c r="A35" s="23"/>
      <c r="B35" s="24"/>
      <c r="G35" s="31"/>
      <c r="H35" s="31"/>
      <c r="I35" s="31"/>
      <c r="J35" s="31"/>
      <c r="K35" s="31"/>
    </row>
    <row r="36" spans="1:11" ht="21.95" customHeight="1" x14ac:dyDescent="0.2">
      <c r="A36" s="23" t="s">
        <v>172</v>
      </c>
      <c r="B36" s="34" t="str">
        <f>B8</f>
        <v>2014-037</v>
      </c>
      <c r="C36" s="34" t="str">
        <f>C8</f>
        <v>2014-038</v>
      </c>
      <c r="D36" s="34" t="str">
        <f>D8</f>
        <v>2014-039</v>
      </c>
      <c r="E36" s="24"/>
      <c r="G36" s="32" t="str">
        <f ca="1">IF(ISNA(B37),"",INDIRECT(ADDRESS(B37,COLUMN(Dons!$D$1),1,1,"Dons")))</f>
        <v>BONNES Lionel / ROBIN Véronique</v>
      </c>
      <c r="H36" s="32"/>
      <c r="I36" s="32" t="str">
        <f ca="1">IF(ISNA(C37),"",INDIRECT(ADDRESS(C37,COLUMN(Dons!$D$1),1,1,"Dons")))</f>
        <v>BRIANT Jean</v>
      </c>
      <c r="J36" s="32"/>
      <c r="K36" s="32" t="str">
        <f ca="1">IF(ISNA(D37),"",INDIRECT(ADDRESS(D37,COLUMN(Dons!$D$1),1,1,"Dons")))</f>
        <v>ARIDON Henri &amp; Françoise</v>
      </c>
    </row>
    <row r="37" spans="1:11" ht="21.95" customHeight="1" x14ac:dyDescent="0.2">
      <c r="A37" s="23" t="s">
        <v>173</v>
      </c>
      <c r="B37" s="24">
        <f>MATCH(B36,Dons!$B:$B,0)</f>
        <v>40</v>
      </c>
      <c r="C37" s="24">
        <f>MATCH(C36,Dons!$B:$B,0)</f>
        <v>41</v>
      </c>
      <c r="D37" s="24">
        <f>MATCH(D36,Dons!$B:$B,0)</f>
        <v>42</v>
      </c>
      <c r="E37" s="24"/>
      <c r="G37" s="31" t="str">
        <f ca="1">IF(ISNA(B37),"",INDIRECT(ADDRESS(B37,COLUMN(Dons!$E$1),1,1,"Dons")))</f>
        <v>21 rue Sizabuire</v>
      </c>
      <c r="H37" s="31"/>
      <c r="I37" s="31" t="str">
        <f ca="1">IF(ISNA(C37),"",INDIRECT(ADDRESS(C37,COLUMN(Dons!$E$1),1,1,"Dons")))</f>
        <v>Villar an Dossen</v>
      </c>
      <c r="J37" s="31"/>
      <c r="K37" s="31" t="str">
        <f ca="1">IF(ISNA(D37),"",INDIRECT(ADDRESS(D37,COLUMN(Dons!$E$1),1,1,"Dons")))</f>
        <v>10 allée Frédéric Chopin</v>
      </c>
    </row>
    <row r="38" spans="1:11" ht="21.95" customHeight="1" x14ac:dyDescent="0.2">
      <c r="A38" s="23"/>
      <c r="B38" s="24"/>
      <c r="G38" s="31" t="str">
        <f ca="1">IF(ISNA(B37),"",IF(INDIRECT(ADDRESS(B37,COLUMN(Dons!$F$1),1,1,"Dons"))=0,"",INDIRECT(ADDRESS(B37,COLUMN(Dons!$F$1),1,1,"Dons"))))</f>
        <v/>
      </c>
      <c r="H38" s="31"/>
      <c r="I38" s="31" t="str">
        <f ca="1">IF(ISNA(C37),"",IF(INDIRECT(ADDRESS(C37,COLUMN(Dons!$F$1),1,1,"Dons"))=0,"",INDIRECT(ADDRESS(C37,COLUMN(Dons!$F$1),1,1,"Dons"))))</f>
        <v/>
      </c>
      <c r="J38" s="31"/>
      <c r="K38" s="31" t="str">
        <f ca="1">IF(ISNA(D37),"",IF(INDIRECT(ADDRESS(D37,COLUMN(Dons!$F$1),1,1,"Dons"))=0,"",INDIRECT(ADDRESS(D37,COLUMN(Dons!$F$1),1,1,"Dons"))))</f>
        <v/>
      </c>
    </row>
    <row r="39" spans="1:11" ht="21.95" customHeight="1" x14ac:dyDescent="0.2">
      <c r="A39" s="23"/>
      <c r="B39" s="24"/>
      <c r="G39" s="33" t="str">
        <f ca="1">IF(ISNA(B37),"",TEXT(INDIRECT(ADDRESS(B37,COLUMN(Dons!$G$1),1,1,"Dons"))," 00000")&amp;"   "&amp;INDIRECT(ADDRESS(B37,COLUMN(Dons!$H$1),1,1,"Dons")))</f>
        <v xml:space="preserve"> 31400   TOULOUSE</v>
      </c>
      <c r="H39" s="31"/>
      <c r="I39" s="33" t="str">
        <f ca="1">IF(ISNA(C37),"",TEXT(INDIRECT(ADDRESS(C37,COLUMN(Dons!$G$1),1,1,"Dons"))," 00000")&amp;"   "&amp;INDIRECT(ADDRESS(C37,COLUMN(Dons!$H$1),1,1,"Dons")))</f>
        <v xml:space="preserve"> 29660   CARANTEC</v>
      </c>
      <c r="J39" s="31"/>
      <c r="K39" s="33" t="str">
        <f ca="1">IF(ISNA(D37),"",TEXT(INDIRECT(ADDRESS(D37,COLUMN(Dons!$G$1),1,1,"Dons"))," 00000")&amp;"   "&amp;INDIRECT(ADDRESS(D37,COLUMN(Dons!$H$1),1,1,"Dons")))</f>
        <v xml:space="preserve"> 35760   SAINT GREGOIRE</v>
      </c>
    </row>
    <row r="40" spans="1:11" ht="6" customHeight="1" x14ac:dyDescent="0.2">
      <c r="A40" s="23"/>
      <c r="B40" s="24"/>
      <c r="G40" s="31"/>
      <c r="H40" s="31"/>
      <c r="I40" s="31"/>
      <c r="J40" s="31"/>
      <c r="K40" s="31"/>
    </row>
    <row r="41" spans="1:11" ht="21.95" customHeight="1" x14ac:dyDescent="0.2">
      <c r="A41" s="23" t="s">
        <v>172</v>
      </c>
      <c r="B41" s="34" t="str">
        <f>B9</f>
        <v>2014-040</v>
      </c>
      <c r="C41" s="34" t="str">
        <f>C9</f>
        <v>2014-041</v>
      </c>
      <c r="D41" s="34" t="str">
        <f>D9</f>
        <v>2014-042</v>
      </c>
      <c r="E41" s="24"/>
      <c r="G41" s="32" t="str">
        <f ca="1">IF(ISNA(B42),"",INDIRECT(ADDRESS(B42,COLUMN(Dons!$D$1),1,1,"Dons")))</f>
        <v>BERRONE Thierry &amp; TODESCHI Nathalie</v>
      </c>
      <c r="H41" s="32"/>
      <c r="I41" s="32" t="str">
        <f ca="1">IF(ISNA(C42),"",INDIRECT(ADDRESS(C42,COLUMN(Dons!$D$1),1,1,"Dons")))</f>
        <v>THEVENOUD Fanny</v>
      </c>
      <c r="J41" s="32"/>
      <c r="K41" s="32" t="str">
        <f ca="1">IF(ISNA(D42),"",INDIRECT(ADDRESS(D42,COLUMN(Dons!$D$1),1,1,"Dons")))</f>
        <v>NAPOLEONI Bernard</v>
      </c>
    </row>
    <row r="42" spans="1:11" ht="21.95" customHeight="1" x14ac:dyDescent="0.2">
      <c r="A42" s="23" t="s">
        <v>173</v>
      </c>
      <c r="B42" s="24">
        <f>MATCH(B41,Dons!$B:$B,0)</f>
        <v>43</v>
      </c>
      <c r="C42" s="24">
        <f>MATCH(C41,Dons!$B:$B,0)</f>
        <v>44</v>
      </c>
      <c r="D42" s="24">
        <f>MATCH(D41,Dons!$B:$B,0)</f>
        <v>45</v>
      </c>
      <c r="E42" s="24"/>
      <c r="G42" s="31" t="str">
        <f ca="1">IF(ISNA(B42),"",INDIRECT(ADDRESS(B42,COLUMN(Dons!$E$1),1,1,"Dons")))</f>
        <v>Mondelle</v>
      </c>
      <c r="H42" s="31"/>
      <c r="I42" s="31" t="str">
        <f ca="1">IF(ISNA(C42),"",INDIRECT(ADDRESS(C42,COLUMN(Dons!$E$1),1,1,"Dons")))</f>
        <v>5 rue Philippe Feral</v>
      </c>
      <c r="J42" s="31"/>
      <c r="K42" s="31" t="str">
        <f ca="1">IF(ISNA(D42),"",INDIRECT(ADDRESS(D42,COLUMN(Dons!$E$1),1,1,"Dons")))</f>
        <v>Batiment F1</v>
      </c>
    </row>
    <row r="43" spans="1:11" ht="21.95" customHeight="1" x14ac:dyDescent="0.2">
      <c r="A43" s="23"/>
      <c r="B43" s="24"/>
      <c r="G43" s="31" t="str">
        <f ca="1">IF(ISNA(B42),"",IF(INDIRECT(ADDRESS(B42,COLUMN(Dons!$F$1),1,1,"Dons"))=0,"",INDIRECT(ADDRESS(B42,COLUMN(Dons!$F$1),1,1,"Dons"))))</f>
        <v>518 route de Roqueseriere</v>
      </c>
      <c r="H43" s="31"/>
      <c r="I43" s="31" t="str">
        <f ca="1">IF(ISNA(C42),"",IF(INDIRECT(ADDRESS(C42,COLUMN(Dons!$F$1),1,1,"Dons"))=0,"",INDIRECT(ADDRESS(C42,COLUMN(Dons!$F$1),1,1,"Dons"))))</f>
        <v/>
      </c>
      <c r="J43" s="31"/>
      <c r="K43" s="31" t="str">
        <f ca="1">IF(ISNA(D42),"",IF(INDIRECT(ADDRESS(D42,COLUMN(Dons!$F$1),1,1,"Dons"))=0,"",INDIRECT(ADDRESS(D42,COLUMN(Dons!$F$1),1,1,"Dons"))))</f>
        <v>123 traversée Parangon</v>
      </c>
    </row>
    <row r="44" spans="1:11" ht="21.95" customHeight="1" x14ac:dyDescent="0.2">
      <c r="A44" s="23"/>
      <c r="B44" s="24"/>
      <c r="G44" s="33" t="str">
        <f ca="1">IF(ISNA(B42),"",TEXT(INDIRECT(ADDRESS(B42,COLUMN(Dons!$G$1),1,1,"Dons"))," 00000")&amp;"   "&amp;INDIRECT(ADDRESS(B42,COLUMN(Dons!$H$1),1,1,"Dons")))</f>
        <v xml:space="preserve"> 81370   SAINT SULPICE</v>
      </c>
      <c r="H44" s="31"/>
      <c r="I44" s="33" t="str">
        <f ca="1">IF(ISNA(C42),"",TEXT(INDIRECT(ADDRESS(C42,COLUMN(Dons!$G$1),1,1,"Dons"))," 00000")&amp;"   "&amp;INDIRECT(ADDRESS(C42,COLUMN(Dons!$H$1),1,1,"Dons")))</f>
        <v xml:space="preserve"> 31000   TOULOUSE</v>
      </c>
      <c r="J44" s="31"/>
      <c r="K44" s="33" t="str">
        <f ca="1">IF(ISNA(D42),"",TEXT(INDIRECT(ADDRESS(D42,COLUMN(Dons!$G$1),1,1,"Dons"))," 00000")&amp;"   "&amp;INDIRECT(ADDRESS(D42,COLUMN(Dons!$H$1),1,1,"Dons")))</f>
        <v xml:space="preserve"> 13008   MARSEILLE</v>
      </c>
    </row>
    <row r="45" spans="1:11" ht="6" customHeight="1" x14ac:dyDescent="0.2">
      <c r="A45" s="23"/>
      <c r="B45" s="24"/>
      <c r="G45" s="31"/>
      <c r="H45" s="31"/>
      <c r="I45" s="31"/>
      <c r="J45" s="31"/>
      <c r="K45" s="31"/>
    </row>
    <row r="46" spans="1:11" ht="21.95" customHeight="1" x14ac:dyDescent="0.2">
      <c r="A46" s="23" t="s">
        <v>172</v>
      </c>
      <c r="B46" s="34" t="str">
        <f>B10</f>
        <v>2014-043</v>
      </c>
      <c r="C46" s="34" t="str">
        <f>C10</f>
        <v>2014-044</v>
      </c>
      <c r="D46" s="34" t="str">
        <f>D10</f>
        <v>2014-045</v>
      </c>
      <c r="E46" s="24"/>
      <c r="G46" s="32" t="str">
        <f ca="1">IF(ISNA(B47),"",INDIRECT(ADDRESS(B47,COLUMN(Dons!$D$1),1,1,"Dons")))</f>
        <v>CORREA Jacques</v>
      </c>
      <c r="H46" s="32"/>
      <c r="I46" s="32" t="str">
        <f ca="1">IF(ISNA(C47),"",INDIRECT(ADDRESS(C47,COLUMN(Dons!$D$1),1,1,"Dons")))</f>
        <v>ARIDON Erwan</v>
      </c>
      <c r="J46" s="32"/>
      <c r="K46" s="32" t="str">
        <f ca="1">IF(ISNA(D47),"",INDIRECT(ADDRESS(D47,COLUMN(Dons!$D$1),1,1,"Dons")))</f>
        <v>ARIDON Erwan</v>
      </c>
    </row>
    <row r="47" spans="1:11" ht="21.95" customHeight="1" x14ac:dyDescent="0.2">
      <c r="A47" s="23" t="s">
        <v>173</v>
      </c>
      <c r="B47" s="24">
        <f>MATCH(B46,Dons!$B:$B,0)</f>
        <v>46</v>
      </c>
      <c r="C47" s="24">
        <f>MATCH(C46,Dons!$B:$B,0)</f>
        <v>47</v>
      </c>
      <c r="D47" s="24">
        <f>MATCH(D46,Dons!$B:$B,0)</f>
        <v>48</v>
      </c>
      <c r="E47" s="24"/>
      <c r="G47" s="31" t="str">
        <f ca="1">IF(ISNA(B47),"",INDIRECT(ADDRESS(B47,COLUMN(Dons!$E$1),1,1,"Dons")))</f>
        <v>153 impasse Théodore Aubanel</v>
      </c>
      <c r="H47" s="31"/>
      <c r="I47" s="31" t="str">
        <f ca="1">IF(ISNA(C47),"",INDIRECT(ADDRESS(C47,COLUMN(Dons!$E$1),1,1,"Dons")))</f>
        <v>79 rue d'Antrain</v>
      </c>
      <c r="J47" s="31"/>
      <c r="K47" s="31" t="str">
        <f ca="1">IF(ISNA(D47),"",INDIRECT(ADDRESS(D47,COLUMN(Dons!$E$1),1,1,"Dons")))</f>
        <v>79 rue d'Antrain</v>
      </c>
    </row>
    <row r="48" spans="1:11" ht="21.95" customHeight="1" x14ac:dyDescent="0.2">
      <c r="A48" s="23"/>
      <c r="B48" s="24"/>
      <c r="G48" s="31" t="str">
        <f ca="1">IF(ISNA(B47),"",IF(INDIRECT(ADDRESS(B47,COLUMN(Dons!$F$1),1,1,"Dons"))=0,"",INDIRECT(ADDRESS(B47,COLUMN(Dons!$F$1),1,1,"Dons"))))</f>
        <v/>
      </c>
      <c r="H48" s="31"/>
      <c r="I48" s="31" t="str">
        <f ca="1">IF(ISNA(C47),"",IF(INDIRECT(ADDRESS(C47,COLUMN(Dons!$F$1),1,1,"Dons"))=0,"",INDIRECT(ADDRESS(C47,COLUMN(Dons!$F$1),1,1,"Dons"))))</f>
        <v/>
      </c>
      <c r="J48" s="31"/>
      <c r="K48" s="31" t="str">
        <f ca="1">IF(ISNA(D47),"",IF(INDIRECT(ADDRESS(D47,COLUMN(Dons!$F$1),1,1,"Dons"))=0,"",INDIRECT(ADDRESS(D47,COLUMN(Dons!$F$1),1,1,"Dons"))))</f>
        <v/>
      </c>
    </row>
    <row r="49" spans="1:11" ht="21.95" customHeight="1" x14ac:dyDescent="0.2">
      <c r="A49" s="23"/>
      <c r="B49" s="24"/>
      <c r="G49" s="33" t="str">
        <f ca="1">IF(ISNA(B47),"",TEXT(INDIRECT(ADDRESS(B47,COLUMN(Dons!$G$1),1,1,"Dons"))," 00000")&amp;"   "&amp;INDIRECT(ADDRESS(B47,COLUMN(Dons!$H$1),1,1,"Dons")))</f>
        <v xml:space="preserve"> 83140   SIX FOURS LES PLAGES</v>
      </c>
      <c r="H49" s="31"/>
      <c r="I49" s="33" t="str">
        <f ca="1">IF(ISNA(C47),"",TEXT(INDIRECT(ADDRESS(C47,COLUMN(Dons!$G$1),1,1,"Dons"))," 00000")&amp;"   "&amp;INDIRECT(ADDRESS(C47,COLUMN(Dons!$H$1),1,1,"Dons")))</f>
        <v xml:space="preserve"> 35000   RENNES</v>
      </c>
      <c r="J49" s="31"/>
      <c r="K49" s="33" t="str">
        <f ca="1">IF(ISNA(D47),"",TEXT(INDIRECT(ADDRESS(D47,COLUMN(Dons!$G$1),1,1,"Dons"))," 00000")&amp;"   "&amp;INDIRECT(ADDRESS(D47,COLUMN(Dons!$H$1),1,1,"Dons")))</f>
        <v xml:space="preserve"> 35000   RENNES</v>
      </c>
    </row>
    <row r="50" spans="1:11" ht="6" customHeight="1" x14ac:dyDescent="0.2">
      <c r="A50" s="23"/>
      <c r="B50" s="24"/>
      <c r="G50" s="31"/>
      <c r="H50" s="31"/>
      <c r="I50" s="31"/>
      <c r="J50" s="31"/>
      <c r="K50" s="31"/>
    </row>
    <row r="51" spans="1:11" ht="21.95" customHeight="1" x14ac:dyDescent="0.2">
      <c r="A51" s="23" t="s">
        <v>172</v>
      </c>
      <c r="B51" s="34" t="str">
        <f>B11</f>
        <v>2014-046</v>
      </c>
      <c r="C51" s="34" t="str">
        <f>C11</f>
        <v>2014-047</v>
      </c>
      <c r="D51" s="34" t="str">
        <f>D11</f>
        <v>2014-048</v>
      </c>
      <c r="E51" s="24"/>
      <c r="G51" s="32" t="str">
        <f ca="1">IF(ISNA(B52),"",INDIRECT(ADDRESS(B52,COLUMN(Dons!$D$1),1,1,"Dons")))</f>
        <v>GIRAL Dominique</v>
      </c>
      <c r="H51" s="32"/>
      <c r="I51" s="32" t="str">
        <f ca="1">IF(ISNA(C52),"",INDIRECT(ADDRESS(C52,COLUMN(Dons!$D$1),1,1,"Dons")))</f>
        <v>M. ARBOUCALOT &amp; Mlle DROZ</v>
      </c>
      <c r="J51" s="32"/>
      <c r="K51" s="32" t="str">
        <f ca="1">IF(ISNA(D52),"",INDIRECT(ADDRESS(D52,COLUMN(Dons!$D$1),1,1,"Dons")))</f>
        <v>FOULON Roland</v>
      </c>
    </row>
    <row r="52" spans="1:11" ht="21.95" customHeight="1" x14ac:dyDescent="0.2">
      <c r="A52" s="23" t="s">
        <v>173</v>
      </c>
      <c r="B52" s="24">
        <f>MATCH(B51,Dons!$B:$B,0)</f>
        <v>49</v>
      </c>
      <c r="C52" s="24">
        <f>MATCH(C51,Dons!$B:$B,0)</f>
        <v>50</v>
      </c>
      <c r="D52" s="24">
        <f>MATCH(D51,Dons!$B:$B,0)</f>
        <v>51</v>
      </c>
      <c r="E52" s="24"/>
      <c r="G52" s="31" t="str">
        <f ca="1">IF(ISNA(B52),"",INDIRECT(ADDRESS(B52,COLUMN(Dons!$E$1),1,1,"Dons")))</f>
        <v>14 rue des Cèdres</v>
      </c>
      <c r="H52" s="31"/>
      <c r="I52" s="31" t="str">
        <f ca="1">IF(ISNA(C52),"",INDIRECT(ADDRESS(C52,COLUMN(Dons!$E$1),1,1,"Dons")))</f>
        <v>573 Chemin de la Loubatère</v>
      </c>
      <c r="J52" s="31"/>
      <c r="K52" s="31" t="str">
        <f ca="1">IF(ISNA(D52),"",INDIRECT(ADDRESS(D52,COLUMN(Dons!$E$1),1,1,"Dons")))</f>
        <v>3 impasse du CEL REMY</v>
      </c>
    </row>
    <row r="53" spans="1:11" ht="21.95" customHeight="1" x14ac:dyDescent="0.2">
      <c r="A53" s="23"/>
      <c r="B53" s="24"/>
      <c r="G53" s="31" t="str">
        <f ca="1">IF(ISNA(B52),"",IF(INDIRECT(ADDRESS(B52,COLUMN(Dons!$F$1),1,1,"Dons"))=0,"",INDIRECT(ADDRESS(B52,COLUMN(Dons!$F$1),1,1,"Dons"))))</f>
        <v/>
      </c>
      <c r="H53" s="31"/>
      <c r="I53" s="31" t="str">
        <f ca="1">IF(ISNA(C52),"",IF(INDIRECT(ADDRESS(C52,COLUMN(Dons!$F$1),1,1,"Dons"))=0,"",INDIRECT(ADDRESS(C52,COLUMN(Dons!$F$1),1,1,"Dons"))))</f>
        <v/>
      </c>
      <c r="J53" s="31"/>
      <c r="K53" s="31" t="str">
        <f ca="1">IF(ISNA(D52),"",IF(INDIRECT(ADDRESS(D52,COLUMN(Dons!$F$1),1,1,"Dons"))=0,"",INDIRECT(ADDRESS(D52,COLUMN(Dons!$F$1),1,1,"Dons"))))</f>
        <v>Appart 32</v>
      </c>
    </row>
    <row r="54" spans="1:11" ht="21.95" customHeight="1" x14ac:dyDescent="0.2">
      <c r="A54" s="23"/>
      <c r="B54" s="24"/>
      <c r="G54" s="33" t="str">
        <f ca="1">IF(ISNA(B52),"",TEXT(INDIRECT(ADDRESS(B52,COLUMN(Dons!$G$1),1,1,"Dons"))," 00000")&amp;"   "&amp;INDIRECT(ADDRESS(B52,COLUMN(Dons!$H$1),1,1,"Dons")))</f>
        <v xml:space="preserve"> 64140   LONS</v>
      </c>
      <c r="H54" s="31"/>
      <c r="I54" s="33" t="str">
        <f ca="1">IF(ISNA(C52),"",TEXT(INDIRECT(ADDRESS(C52,COLUMN(Dons!$G$1),1,1,"Dons"))," 00000")&amp;"   "&amp;INDIRECT(ADDRESS(C52,COLUMN(Dons!$H$1),1,1,"Dons")))</f>
        <v xml:space="preserve"> 31330   MERVILLE</v>
      </c>
      <c r="J54" s="31"/>
      <c r="K54" s="33" t="str">
        <f ca="1">IF(ISNA(D52),"",TEXT(INDIRECT(ADDRESS(D52,COLUMN(Dons!$G$1),1,1,"Dons"))," 00000")&amp;"   "&amp;INDIRECT(ADDRESS(D52,COLUMN(Dons!$H$1),1,1,"Dons")))</f>
        <v xml:space="preserve"> 31200   TOULOUSE</v>
      </c>
    </row>
    <row r="55" spans="1:11" ht="6" customHeight="1" x14ac:dyDescent="0.2">
      <c r="G55" s="31"/>
      <c r="H55" s="31"/>
      <c r="I55" s="31"/>
      <c r="J55" s="31"/>
      <c r="K55" s="31"/>
    </row>
  </sheetData>
  <mergeCells count="2">
    <mergeCell ref="B2:D2"/>
    <mergeCell ref="G7:K9"/>
  </mergeCells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F41"/>
  <sheetViews>
    <sheetView zoomScale="70" zoomScaleNormal="70" workbookViewId="0">
      <selection activeCell="A21" activeCellId="3" sqref="B16 B11 B6 A21:XFD21"/>
    </sheetView>
  </sheetViews>
  <sheetFormatPr baseColWidth="10" defaultRowHeight="11.25" x14ac:dyDescent="0.2"/>
  <cols>
    <col min="1" max="1" width="2.83203125" customWidth="1"/>
    <col min="2" max="2" width="41.83203125" customWidth="1"/>
    <col min="3" max="3" width="1.33203125" customWidth="1"/>
    <col min="4" max="4" width="41.83203125" customWidth="1"/>
    <col min="5" max="5" width="1.33203125" customWidth="1"/>
    <col min="6" max="6" width="41.83203125" customWidth="1"/>
    <col min="7" max="7" width="1.83203125" customWidth="1"/>
  </cols>
  <sheetData>
    <row r="2" spans="2:6" ht="21.95" customHeight="1" x14ac:dyDescent="0.2">
      <c r="B2" s="28"/>
      <c r="D2" s="28"/>
      <c r="F2" s="28"/>
    </row>
    <row r="3" spans="2:6" ht="21.95" customHeight="1" x14ac:dyDescent="0.2">
      <c r="B3" s="29"/>
      <c r="D3" s="29"/>
      <c r="F3" s="29"/>
    </row>
    <row r="4" spans="2:6" ht="21.95" customHeight="1" x14ac:dyDescent="0.2">
      <c r="B4" s="29"/>
      <c r="D4" s="29"/>
      <c r="F4" s="29"/>
    </row>
    <row r="5" spans="2:6" ht="21.95" customHeight="1" x14ac:dyDescent="0.2">
      <c r="B5" s="30"/>
      <c r="D5" s="30"/>
      <c r="F5" s="30"/>
    </row>
    <row r="6" spans="2:6" ht="6" customHeight="1" x14ac:dyDescent="0.2"/>
    <row r="7" spans="2:6" ht="21.95" customHeight="1" x14ac:dyDescent="0.2">
      <c r="B7" s="25"/>
      <c r="D7" s="25"/>
      <c r="F7" s="28"/>
    </row>
    <row r="8" spans="2:6" ht="21.95" customHeight="1" x14ac:dyDescent="0.2">
      <c r="B8" s="26"/>
      <c r="D8" s="26"/>
      <c r="F8" s="29"/>
    </row>
    <row r="9" spans="2:6" ht="21.95" customHeight="1" x14ac:dyDescent="0.2">
      <c r="B9" s="26"/>
      <c r="D9" s="26"/>
      <c r="F9" s="29"/>
    </row>
    <row r="10" spans="2:6" ht="21.95" customHeight="1" x14ac:dyDescent="0.2">
      <c r="B10" s="27"/>
      <c r="D10" s="27"/>
      <c r="F10" s="30"/>
    </row>
    <row r="11" spans="2:6" ht="6" customHeight="1" x14ac:dyDescent="0.2"/>
    <row r="12" spans="2:6" ht="21.95" customHeight="1" x14ac:dyDescent="0.2">
      <c r="B12" s="25"/>
      <c r="D12" s="25"/>
      <c r="F12" s="25"/>
    </row>
    <row r="13" spans="2:6" ht="21.95" customHeight="1" x14ac:dyDescent="0.2">
      <c r="B13" s="26"/>
      <c r="D13" s="26"/>
      <c r="F13" s="26"/>
    </row>
    <row r="14" spans="2:6" ht="21.95" customHeight="1" x14ac:dyDescent="0.2">
      <c r="B14" s="26"/>
      <c r="D14" s="26"/>
      <c r="F14" s="26"/>
    </row>
    <row r="15" spans="2:6" ht="21.95" customHeight="1" x14ac:dyDescent="0.2">
      <c r="B15" s="27"/>
      <c r="D15" s="27"/>
      <c r="F15" s="27"/>
    </row>
    <row r="16" spans="2:6" ht="6" customHeight="1" x14ac:dyDescent="0.2"/>
    <row r="17" spans="2:6" ht="21.95" customHeight="1" x14ac:dyDescent="0.2">
      <c r="B17" s="25"/>
      <c r="D17" s="25"/>
      <c r="F17" s="25"/>
    </row>
    <row r="18" spans="2:6" ht="21.95" customHeight="1" x14ac:dyDescent="0.2">
      <c r="B18" s="26"/>
      <c r="D18" s="26"/>
      <c r="F18" s="26"/>
    </row>
    <row r="19" spans="2:6" ht="21.95" customHeight="1" x14ac:dyDescent="0.2">
      <c r="B19" s="26"/>
      <c r="D19" s="26"/>
      <c r="F19" s="26"/>
    </row>
    <row r="20" spans="2:6" ht="21.95" customHeight="1" x14ac:dyDescent="0.2">
      <c r="B20" s="27"/>
      <c r="D20" s="27"/>
      <c r="F20" s="27"/>
    </row>
    <row r="21" spans="2:6" ht="6" customHeight="1" x14ac:dyDescent="0.2"/>
    <row r="22" spans="2:6" ht="21.95" customHeight="1" x14ac:dyDescent="0.2">
      <c r="B22" s="25"/>
      <c r="D22" s="25"/>
      <c r="F22" s="25"/>
    </row>
    <row r="23" spans="2:6" ht="21.95" customHeight="1" x14ac:dyDescent="0.2">
      <c r="B23" s="26"/>
      <c r="D23" s="26"/>
      <c r="F23" s="26"/>
    </row>
    <row r="24" spans="2:6" ht="21.95" customHeight="1" x14ac:dyDescent="0.2">
      <c r="B24" s="26"/>
      <c r="D24" s="26"/>
      <c r="F24" s="26"/>
    </row>
    <row r="25" spans="2:6" ht="21.95" customHeight="1" x14ac:dyDescent="0.2">
      <c r="B25" s="27"/>
      <c r="D25" s="27"/>
      <c r="F25" s="27"/>
    </row>
    <row r="26" spans="2:6" ht="6" customHeight="1" x14ac:dyDescent="0.2"/>
    <row r="27" spans="2:6" ht="21.95" customHeight="1" x14ac:dyDescent="0.2">
      <c r="B27" s="25"/>
      <c r="D27" s="25"/>
      <c r="F27" s="25"/>
    </row>
    <row r="28" spans="2:6" ht="21.95" customHeight="1" x14ac:dyDescent="0.2">
      <c r="B28" s="26"/>
      <c r="D28" s="26"/>
      <c r="F28" s="26"/>
    </row>
    <row r="29" spans="2:6" ht="21.95" customHeight="1" x14ac:dyDescent="0.2">
      <c r="B29" s="26"/>
      <c r="D29" s="26"/>
      <c r="F29" s="26"/>
    </row>
    <row r="30" spans="2:6" ht="21.95" customHeight="1" x14ac:dyDescent="0.2">
      <c r="B30" s="27"/>
      <c r="D30" s="27"/>
      <c r="F30" s="27"/>
    </row>
    <row r="31" spans="2:6" ht="6" customHeight="1" x14ac:dyDescent="0.2"/>
    <row r="32" spans="2:6" ht="21.95" customHeight="1" x14ac:dyDescent="0.2">
      <c r="B32" s="25"/>
      <c r="D32" s="25"/>
      <c r="F32" s="25"/>
    </row>
    <row r="33" spans="2:6" ht="21.95" customHeight="1" x14ac:dyDescent="0.2">
      <c r="B33" s="26"/>
      <c r="D33" s="26"/>
      <c r="F33" s="26"/>
    </row>
    <row r="34" spans="2:6" ht="21.95" customHeight="1" x14ac:dyDescent="0.2">
      <c r="B34" s="26"/>
      <c r="D34" s="26"/>
      <c r="F34" s="26"/>
    </row>
    <row r="35" spans="2:6" ht="21.95" customHeight="1" x14ac:dyDescent="0.2">
      <c r="B35" s="27"/>
      <c r="D35" s="27"/>
      <c r="F35" s="27"/>
    </row>
    <row r="36" spans="2:6" ht="6" customHeight="1" x14ac:dyDescent="0.2"/>
    <row r="37" spans="2:6" ht="21.95" customHeight="1" x14ac:dyDescent="0.2">
      <c r="B37" s="28"/>
      <c r="D37" s="25"/>
      <c r="F37" s="28"/>
    </row>
    <row r="38" spans="2:6" ht="21.95" customHeight="1" x14ac:dyDescent="0.2">
      <c r="B38" s="29"/>
      <c r="D38" s="26"/>
      <c r="F38" s="29"/>
    </row>
    <row r="39" spans="2:6" ht="21.95" customHeight="1" x14ac:dyDescent="0.2">
      <c r="B39" s="29"/>
      <c r="D39" s="26"/>
      <c r="F39" s="29"/>
    </row>
    <row r="40" spans="2:6" ht="21.95" customHeight="1" x14ac:dyDescent="0.2">
      <c r="B40" s="30"/>
      <c r="D40" s="27"/>
      <c r="F40" s="30"/>
    </row>
    <row r="41" spans="2:6" ht="6" customHeight="1" x14ac:dyDescent="0.2"/>
  </sheetData>
  <pageMargins left="0.29527559055118113" right="0.31496062992125984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Dons</vt:lpstr>
      <vt:lpstr>Etiquettes</vt:lpstr>
      <vt:lpstr>Feuil3</vt:lpstr>
      <vt:lpstr>Etiquettes!Zone_d_impression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Vulliez</dc:creator>
  <cp:lastModifiedBy>Vulliez</cp:lastModifiedBy>
  <cp:lastPrinted>2014-04-06T19:57:51Z</cp:lastPrinted>
  <dcterms:created xsi:type="dcterms:W3CDTF">2014-03-20T19:38:12Z</dcterms:created>
  <dcterms:modified xsi:type="dcterms:W3CDTF">2014-05-30T20:04:03Z</dcterms:modified>
</cp:coreProperties>
</file>